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upomona-my.sharepoint.com/personal/debrachavez_cpp_edu/Documents/Documents/"/>
    </mc:Choice>
  </mc:AlternateContent>
  <xr:revisionPtr revIDLastSave="0" documentId="8_{2770840D-41C1-42AF-9689-6B2B68812A5D}" xr6:coauthVersionLast="47" xr6:coauthVersionMax="47" xr10:uidLastSave="{00000000-0000-0000-0000-000000000000}"/>
  <bookViews>
    <workbookView xWindow="-28920" yWindow="1800" windowWidth="29040" windowHeight="15840" xr2:uid="{1C732ACE-8053-42DF-9E23-99FCA1B45077}"/>
  </bookViews>
  <sheets>
    <sheet name="PBA" sheetId="1" r:id="rId1"/>
    <sheet name="PBA Examples" sheetId="6" r:id="rId2"/>
    <sheet name="PBA Ex Archive" sheetId="5" state="hidden" r:id="rId3"/>
    <sheet name="Guidelines" sheetId="3" r:id="rId4"/>
    <sheet name="List" sheetId="7" state="hidden" r:id="rId5"/>
    <sheet name="Lists" sheetId="4" state="hidden" r:id="rId6"/>
  </sheets>
  <definedNames>
    <definedName name="_xlnm._FilterDatabase" localSheetId="0" hidden="1">PBA!$B$15:$Z$35</definedName>
    <definedName name="_xlnm._FilterDatabase" localSheetId="1" hidden="1">'PBA Examples'!$B$15:$Z$57</definedName>
    <definedName name="_xlnm.Print_Area" localSheetId="0">PBA!$B$1:$S$35</definedName>
    <definedName name="_xlnm.Print_Area" localSheetId="2">'PBA Ex Archive'!$A$1:$R$57</definedName>
    <definedName name="_xlnm.Print_Area" localSheetId="1">'PBA Examples'!$B$1:$S$48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AC20" i="1"/>
  <c r="AC30" i="1" s="1"/>
  <c r="AC40" i="1" s="1"/>
  <c r="AC21" i="6"/>
  <c r="AC31" i="6" s="1"/>
  <c r="AC41" i="6" s="1"/>
  <c r="AC51" i="6" s="1"/>
  <c r="Q17" i="1"/>
  <c r="AD17" i="6" l="1"/>
  <c r="AG17" i="6" s="1"/>
  <c r="AD48" i="6"/>
  <c r="AD49" i="6"/>
  <c r="AD47" i="6"/>
  <c r="AF50" i="6"/>
  <c r="AG46" i="6" s="1"/>
  <c r="AE50" i="6"/>
  <c r="AG49" i="6"/>
  <c r="AF46" i="6"/>
  <c r="U26" i="6"/>
  <c r="U20" i="6"/>
  <c r="AD38" i="6"/>
  <c r="AG38" i="6" s="1"/>
  <c r="AD39" i="6"/>
  <c r="AG39" i="6" s="1"/>
  <c r="AD37" i="6"/>
  <c r="AD29" i="6"/>
  <c r="AD27" i="6"/>
  <c r="AG27" i="6" s="1"/>
  <c r="AD28" i="6"/>
  <c r="AG28" i="6" s="1"/>
  <c r="AD19" i="6"/>
  <c r="AG19" i="6" s="1"/>
  <c r="AD18" i="6"/>
  <c r="AG18" i="6" s="1"/>
  <c r="AD9" i="6"/>
  <c r="AG9" i="6" s="1"/>
  <c r="AD8" i="6"/>
  <c r="AG8" i="6" s="1"/>
  <c r="AD7" i="6"/>
  <c r="U19" i="6"/>
  <c r="U27" i="6"/>
  <c r="U28" i="6"/>
  <c r="U29" i="6"/>
  <c r="U30" i="6"/>
  <c r="U35" i="6"/>
  <c r="U36" i="6"/>
  <c r="U37" i="6"/>
  <c r="U38" i="6"/>
  <c r="U44" i="6"/>
  <c r="U45" i="6"/>
  <c r="U46" i="6"/>
  <c r="U47" i="6"/>
  <c r="U48" i="6"/>
  <c r="E46" i="6"/>
  <c r="E45" i="6"/>
  <c r="E44" i="6"/>
  <c r="E38" i="6"/>
  <c r="E37" i="6"/>
  <c r="E36" i="6"/>
  <c r="E35" i="6"/>
  <c r="E29" i="6"/>
  <c r="E28" i="6"/>
  <c r="E27" i="6"/>
  <c r="E26" i="6"/>
  <c r="E20" i="6"/>
  <c r="E19" i="6"/>
  <c r="O19" i="6"/>
  <c r="P19" i="6" s="1"/>
  <c r="Q19" i="6"/>
  <c r="O20" i="6"/>
  <c r="P20" i="6" s="1"/>
  <c r="Q20" i="6"/>
  <c r="O26" i="6"/>
  <c r="P26" i="6" s="1"/>
  <c r="Q26" i="6"/>
  <c r="O27" i="6"/>
  <c r="P27" i="6" s="1"/>
  <c r="Q27" i="6"/>
  <c r="O28" i="6"/>
  <c r="P28" i="6" s="1"/>
  <c r="Q28" i="6"/>
  <c r="O29" i="6"/>
  <c r="P29" i="6" s="1"/>
  <c r="Q29" i="6"/>
  <c r="O35" i="6"/>
  <c r="P35" i="6" s="1"/>
  <c r="Q35" i="6"/>
  <c r="Z48" i="6"/>
  <c r="Q48" i="6"/>
  <c r="O48" i="6"/>
  <c r="P48" i="6" s="1"/>
  <c r="E48" i="6"/>
  <c r="Z47" i="6"/>
  <c r="Q47" i="6"/>
  <c r="O47" i="6"/>
  <c r="P47" i="6" s="1"/>
  <c r="E47" i="6"/>
  <c r="AF40" i="6"/>
  <c r="AG36" i="6" s="1"/>
  <c r="AE40" i="6"/>
  <c r="Z46" i="6"/>
  <c r="Q46" i="6"/>
  <c r="O46" i="6"/>
  <c r="P46" i="6" s="1"/>
  <c r="Z45" i="6"/>
  <c r="Q45" i="6"/>
  <c r="O45" i="6"/>
  <c r="P45" i="6" s="1"/>
  <c r="Z44" i="6"/>
  <c r="Q44" i="6"/>
  <c r="O44" i="6"/>
  <c r="P44" i="6" s="1"/>
  <c r="AF36" i="6"/>
  <c r="Z38" i="6"/>
  <c r="Q38" i="6"/>
  <c r="O38" i="6"/>
  <c r="P38" i="6" s="1"/>
  <c r="Z37" i="6"/>
  <c r="Q37" i="6"/>
  <c r="O37" i="6"/>
  <c r="P37" i="6" s="1"/>
  <c r="Z36" i="6"/>
  <c r="Q36" i="6"/>
  <c r="O36" i="6"/>
  <c r="P36" i="6" s="1"/>
  <c r="Z35" i="6"/>
  <c r="Z30" i="6"/>
  <c r="AF30" i="6"/>
  <c r="AG26" i="6" s="1"/>
  <c r="AE30" i="6"/>
  <c r="Z29" i="6"/>
  <c r="Z28" i="6"/>
  <c r="Z27" i="6"/>
  <c r="Z26" i="6"/>
  <c r="X27" i="6"/>
  <c r="AF26" i="6"/>
  <c r="X26" i="6"/>
  <c r="X25" i="6"/>
  <c r="Z20" i="6"/>
  <c r="X24" i="6"/>
  <c r="Z19" i="6"/>
  <c r="X23" i="6"/>
  <c r="X22" i="6"/>
  <c r="X21" i="6"/>
  <c r="AF20" i="6"/>
  <c r="AG16" i="6" s="1"/>
  <c r="AE20" i="6"/>
  <c r="X20" i="6"/>
  <c r="X19" i="6"/>
  <c r="X18" i="6"/>
  <c r="X17" i="6"/>
  <c r="AF16" i="6"/>
  <c r="AF10" i="6"/>
  <c r="AG6" i="6" s="1"/>
  <c r="AE10" i="6"/>
  <c r="O6" i="6"/>
  <c r="O5" i="6"/>
  <c r="AF6" i="6"/>
  <c r="P32" i="5"/>
  <c r="P33" i="5"/>
  <c r="P34" i="5"/>
  <c r="P35" i="5"/>
  <c r="P36" i="5"/>
  <c r="P37" i="5"/>
  <c r="P38" i="5"/>
  <c r="P39" i="5"/>
  <c r="P40" i="5"/>
  <c r="N33" i="5"/>
  <c r="N34" i="5"/>
  <c r="N35" i="5"/>
  <c r="N36" i="5"/>
  <c r="N37" i="5"/>
  <c r="N38" i="5"/>
  <c r="D33" i="5"/>
  <c r="D34" i="5"/>
  <c r="D35" i="5"/>
  <c r="D36" i="5"/>
  <c r="D39" i="5"/>
  <c r="D38" i="5"/>
  <c r="D37" i="5"/>
  <c r="Q19" i="1"/>
  <c r="Q20" i="1"/>
  <c r="AD50" i="6" l="1"/>
  <c r="AG48" i="6"/>
  <c r="AG47" i="6"/>
  <c r="AD10" i="6"/>
  <c r="AD40" i="6"/>
  <c r="AD30" i="6"/>
  <c r="L5" i="6"/>
  <c r="L4" i="6"/>
  <c r="X16" i="6"/>
  <c r="X28" i="6" s="1"/>
  <c r="AG20" i="6"/>
  <c r="AH18" i="6" s="1"/>
  <c r="AG37" i="6"/>
  <c r="O4" i="6"/>
  <c r="Q12" i="6"/>
  <c r="AG29" i="6"/>
  <c r="AG30" i="6" s="1"/>
  <c r="AH27" i="6" s="1"/>
  <c r="AG7" i="6"/>
  <c r="AD20" i="6"/>
  <c r="AG50" i="6" l="1"/>
  <c r="AH48" i="6" s="1"/>
  <c r="AH17" i="6"/>
  <c r="AH28" i="6"/>
  <c r="AG40" i="6"/>
  <c r="AH38" i="6" s="1"/>
  <c r="AG10" i="6"/>
  <c r="AF39" i="1"/>
  <c r="AG35" i="1" s="1"/>
  <c r="AE39" i="1"/>
  <c r="AD38" i="1"/>
  <c r="AG38" i="1" s="1"/>
  <c r="AD37" i="1"/>
  <c r="AG37" i="1" s="1"/>
  <c r="AD36" i="1"/>
  <c r="AF35" i="1"/>
  <c r="AF29" i="1"/>
  <c r="AG25" i="1" s="1"/>
  <c r="AD28" i="1"/>
  <c r="AG28" i="1" s="1"/>
  <c r="AD27" i="1"/>
  <c r="AG27" i="1" s="1"/>
  <c r="AG26" i="1"/>
  <c r="AF25" i="1"/>
  <c r="AD17" i="1"/>
  <c r="AD16" i="1"/>
  <c r="AG16" i="1" s="1"/>
  <c r="AH47" i="6" l="1"/>
  <c r="AH7" i="6"/>
  <c r="AH49" i="6"/>
  <c r="AH37" i="6"/>
  <c r="AH29" i="6"/>
  <c r="AH30" i="6" s="1"/>
  <c r="AH8" i="6"/>
  <c r="AH39" i="6"/>
  <c r="AH9" i="6"/>
  <c r="AH19" i="6"/>
  <c r="AH20" i="6" s="1"/>
  <c r="AD39" i="1"/>
  <c r="AG36" i="1"/>
  <c r="AE29" i="1"/>
  <c r="AD29" i="1"/>
  <c r="AH50" i="6" l="1"/>
  <c r="AH40" i="6"/>
  <c r="AH10" i="6"/>
  <c r="AG39" i="1"/>
  <c r="AH37" i="1" s="1"/>
  <c r="AG29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AH27" i="1" l="1"/>
  <c r="AH26" i="1"/>
  <c r="AH36" i="1"/>
  <c r="E21" i="1" l="1"/>
  <c r="E16" i="1"/>
  <c r="E18" i="1"/>
  <c r="E20" i="1"/>
  <c r="E22" i="1"/>
  <c r="E24" i="1"/>
  <c r="E25" i="1"/>
  <c r="E26" i="1"/>
  <c r="E28" i="1"/>
  <c r="E30" i="1"/>
  <c r="E32" i="1"/>
  <c r="E34" i="1"/>
  <c r="E17" i="1" l="1"/>
  <c r="E35" i="1"/>
  <c r="E23" i="1"/>
  <c r="E27" i="1"/>
  <c r="E31" i="1"/>
  <c r="E33" i="1"/>
  <c r="E19" i="1"/>
  <c r="E29" i="1"/>
  <c r="Q16" i="1" l="1"/>
  <c r="X16" i="1" s="1"/>
  <c r="X27" i="1"/>
  <c r="X17" i="1"/>
  <c r="X18" i="1"/>
  <c r="X19" i="1"/>
  <c r="X20" i="1"/>
  <c r="X21" i="1"/>
  <c r="X22" i="1"/>
  <c r="X23" i="1"/>
  <c r="X24" i="1"/>
  <c r="X25" i="1"/>
  <c r="X26" i="1"/>
  <c r="AF4" i="1" l="1"/>
  <c r="AF15" i="1"/>
  <c r="D32" i="5"/>
  <c r="N32" i="5"/>
  <c r="AF19" i="1"/>
  <c r="AG15" i="1" s="1"/>
  <c r="AE19" i="1"/>
  <c r="AD18" i="1"/>
  <c r="AD19" i="1" s="1"/>
  <c r="AG17" i="1"/>
  <c r="AD5" i="1"/>
  <c r="AD6" i="1"/>
  <c r="L4" i="1" l="1"/>
  <c r="L5" i="1"/>
  <c r="AG18" i="1"/>
  <c r="AG19" i="1" l="1"/>
  <c r="AH16" i="1" l="1"/>
  <c r="AH17" i="1"/>
  <c r="P21" i="5"/>
  <c r="P15" i="5"/>
  <c r="N15" i="5"/>
  <c r="N21" i="5"/>
  <c r="D30" i="5" l="1"/>
  <c r="N30" i="5"/>
  <c r="P30" i="5"/>
  <c r="D29" i="5"/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P27" i="5" l="1"/>
  <c r="O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31" i="5"/>
  <c r="P29" i="5"/>
  <c r="P28" i="5"/>
  <c r="P26" i="5"/>
  <c r="P25" i="5"/>
  <c r="P24" i="5"/>
  <c r="P23" i="5"/>
  <c r="P22" i="5"/>
  <c r="P20" i="5"/>
  <c r="P19" i="5"/>
  <c r="P18" i="5"/>
  <c r="P17" i="5"/>
  <c r="P16" i="5"/>
  <c r="P14" i="5"/>
  <c r="P13" i="5"/>
  <c r="O4" i="1" l="1"/>
  <c r="Q12" i="1"/>
  <c r="O5" i="1"/>
  <c r="X28" i="1"/>
  <c r="D20" i="5"/>
  <c r="N19" i="5"/>
  <c r="D19" i="5"/>
  <c r="N57" i="5"/>
  <c r="D57" i="5"/>
  <c r="N56" i="5"/>
  <c r="D56" i="5"/>
  <c r="N55" i="5"/>
  <c r="D55" i="5"/>
  <c r="N54" i="5"/>
  <c r="D54" i="5"/>
  <c r="N53" i="5"/>
  <c r="D53" i="5"/>
  <c r="N52" i="5"/>
  <c r="D52" i="5"/>
  <c r="N51" i="5"/>
  <c r="D51" i="5"/>
  <c r="N50" i="5"/>
  <c r="D50" i="5"/>
  <c r="N49" i="5"/>
  <c r="D49" i="5"/>
  <c r="N48" i="5"/>
  <c r="D48" i="5"/>
  <c r="N47" i="5"/>
  <c r="D47" i="5"/>
  <c r="N46" i="5"/>
  <c r="D46" i="5"/>
  <c r="N45" i="5"/>
  <c r="D45" i="5"/>
  <c r="N44" i="5"/>
  <c r="D44" i="5"/>
  <c r="N43" i="5"/>
  <c r="D43" i="5"/>
  <c r="N42" i="5"/>
  <c r="D42" i="5"/>
  <c r="N41" i="5"/>
  <c r="D41" i="5"/>
  <c r="N40" i="5"/>
  <c r="D40" i="5"/>
  <c r="N39" i="5"/>
  <c r="N31" i="5"/>
  <c r="D31" i="5"/>
  <c r="O35" i="1"/>
  <c r="O34" i="1"/>
  <c r="O33" i="1"/>
  <c r="O32" i="1"/>
  <c r="O31" i="1"/>
  <c r="P34" i="1" l="1"/>
  <c r="P35" i="1"/>
  <c r="P32" i="1"/>
  <c r="P31" i="1"/>
  <c r="P33" i="1"/>
  <c r="N20" i="5"/>
  <c r="N29" i="5" l="1"/>
  <c r="N28" i="5"/>
  <c r="D28" i="5"/>
  <c r="N27" i="5"/>
  <c r="D27" i="5"/>
  <c r="N26" i="5"/>
  <c r="D26" i="5"/>
  <c r="N25" i="5"/>
  <c r="D25" i="5"/>
  <c r="N24" i="5"/>
  <c r="D24" i="5"/>
  <c r="N23" i="5"/>
  <c r="D23" i="5"/>
  <c r="N22" i="5"/>
  <c r="D22" i="5"/>
  <c r="N18" i="5"/>
  <c r="D18" i="5"/>
  <c r="N17" i="5"/>
  <c r="D17" i="5"/>
  <c r="N16" i="5"/>
  <c r="D16" i="5"/>
  <c r="N14" i="5"/>
  <c r="D14" i="5"/>
  <c r="N13" i="5"/>
  <c r="D13" i="5"/>
  <c r="W7" i="5"/>
  <c r="X3" i="5" s="1"/>
  <c r="V7" i="5"/>
  <c r="U6" i="5"/>
  <c r="X6" i="5" s="1"/>
  <c r="U5" i="5"/>
  <c r="X5" i="5" s="1"/>
  <c r="U4" i="5"/>
  <c r="AD7" i="1"/>
  <c r="U7" i="5" l="1"/>
  <c r="X4" i="5"/>
  <c r="X7" i="5" s="1"/>
  <c r="Y4" i="5" s="1"/>
  <c r="P6" i="5"/>
  <c r="O30" i="1"/>
  <c r="O29" i="1"/>
  <c r="O28" i="1"/>
  <c r="O27" i="1"/>
  <c r="O26" i="1"/>
  <c r="O25" i="1"/>
  <c r="O24" i="1"/>
  <c r="O23" i="1"/>
  <c r="O22" i="1"/>
  <c r="O21" i="1"/>
  <c r="P21" i="1" s="1"/>
  <c r="O20" i="1"/>
  <c r="O19" i="1"/>
  <c r="O18" i="1"/>
  <c r="O17" i="1"/>
  <c r="O16" i="1"/>
  <c r="AF8" i="1"/>
  <c r="AG4" i="1" s="1"/>
  <c r="AE8" i="1"/>
  <c r="AG7" i="1"/>
  <c r="AG6" i="1"/>
  <c r="AG5" i="1"/>
  <c r="P18" i="1" l="1"/>
  <c r="P20" i="1"/>
  <c r="P28" i="1"/>
  <c r="P22" i="1"/>
  <c r="P24" i="1"/>
  <c r="P26" i="1"/>
  <c r="P30" i="1"/>
  <c r="P29" i="1"/>
  <c r="P16" i="1"/>
  <c r="P17" i="1"/>
  <c r="P19" i="1"/>
  <c r="P23" i="1"/>
  <c r="P25" i="1"/>
  <c r="P27" i="1"/>
  <c r="Y5" i="5"/>
  <c r="Y6" i="5"/>
  <c r="AD8" i="1"/>
  <c r="AG8" i="1"/>
  <c r="AH38" i="1" l="1"/>
  <c r="AH39" i="1" s="1"/>
  <c r="AH28" i="1"/>
  <c r="AH29" i="1" s="1"/>
  <c r="AH18" i="1"/>
  <c r="AH19" i="1" s="1"/>
  <c r="AH6" i="1"/>
  <c r="AH7" i="1"/>
  <c r="AH5" i="1"/>
  <c r="Y7" i="5"/>
  <c r="AH8" i="1" l="1"/>
</calcChain>
</file>

<file path=xl/sharedStrings.xml><?xml version="1.0" encoding="utf-8"?>
<sst xmlns="http://schemas.openxmlformats.org/spreadsheetml/2006/main" count="691" uniqueCount="203">
  <si>
    <t>Position Budget Adjustment Change Request</t>
  </si>
  <si>
    <t>10/16/2024</t>
  </si>
  <si>
    <t>Position Allocation (CFS Distribution) Calculator</t>
  </si>
  <si>
    <t>Date*:</t>
  </si>
  <si>
    <t>Budget Scenario &amp; Designation Checks</t>
  </si>
  <si>
    <t>Budget Use Only</t>
  </si>
  <si>
    <t>Current</t>
  </si>
  <si>
    <t>Current %</t>
  </si>
  <si>
    <t>PBA</t>
  </si>
  <si>
    <t>New</t>
  </si>
  <si>
    <t>New %</t>
  </si>
  <si>
    <t>Division*:</t>
  </si>
  <si>
    <t>ORIGINAL</t>
  </si>
  <si>
    <t>UNDESIGNATED</t>
  </si>
  <si>
    <t>Date Entered:</t>
  </si>
  <si>
    <t>Submitter's DeptID &amp; Name*:</t>
  </si>
  <si>
    <t>ADJUSTMENT</t>
  </si>
  <si>
    <t>DESIGNATED</t>
  </si>
  <si>
    <t>Processed by:</t>
  </si>
  <si>
    <t>CFS1</t>
  </si>
  <si>
    <t>Journal Line (Name)*:</t>
  </si>
  <si>
    <t>PBA-</t>
  </si>
  <si>
    <t>FEES</t>
  </si>
  <si>
    <t>Journal ID:</t>
  </si>
  <si>
    <t>CFS2</t>
  </si>
  <si>
    <t>Brief Description:</t>
  </si>
  <si>
    <t>CFS3</t>
  </si>
  <si>
    <t>Requested by*:</t>
  </si>
  <si>
    <t>Totals</t>
  </si>
  <si>
    <t>Approved by:</t>
  </si>
  <si>
    <t>(the authorized signer of the dept. "losing" budget or VP's Office designee)</t>
  </si>
  <si>
    <t>Enter applicable values in blue cells</t>
  </si>
  <si>
    <t>Position Budget Adjustment ("Wage Adjustment")</t>
  </si>
  <si>
    <t>CFS Distribution Change ("Position Allocation")</t>
  </si>
  <si>
    <t>Budget Journal Output ("Change Request Budget Lines")</t>
  </si>
  <si>
    <t>input*</t>
  </si>
  <si>
    <t>auto calc</t>
  </si>
  <si>
    <t>input</t>
  </si>
  <si>
    <t>Position 
Number</t>
  </si>
  <si>
    <t>Current Total Pos Budget
$</t>
  </si>
  <si>
    <t>New Total
Pos Budget
$</t>
  </si>
  <si>
    <t>Total Pos Budget Change
$</t>
  </si>
  <si>
    <t>Account</t>
  </si>
  <si>
    <t>Fund</t>
  </si>
  <si>
    <t>DeptId</t>
  </si>
  <si>
    <t>Pgm</t>
  </si>
  <si>
    <t>Class</t>
  </si>
  <si>
    <t>Budget
Scenario</t>
  </si>
  <si>
    <t>Designation</t>
  </si>
  <si>
    <t>Current Pos Allocation
%</t>
  </si>
  <si>
    <t>New Pos Allocation
%</t>
  </si>
  <si>
    <t>Position Alloc Change
%</t>
  </si>
  <si>
    <r>
      <t xml:space="preserve">Position Alloc Change 
</t>
    </r>
    <r>
      <rPr>
        <b/>
        <i/>
        <sz val="9"/>
        <rFont val="Arial"/>
        <family val="2"/>
      </rPr>
      <t>(number 
format)</t>
    </r>
  </si>
  <si>
    <t>Total Transfer</t>
  </si>
  <si>
    <t>Document Line Number Description
(Transfer To / From)
LIMITED TO 30 CHARACTERS</t>
  </si>
  <si>
    <t>Reason
Journal Description
(purpose for the adjustment)</t>
  </si>
  <si>
    <t xml:space="preserve"> </t>
  </si>
  <si>
    <t>Column S is limited to 30 Characters</t>
  </si>
  <si>
    <t>Fund Check</t>
  </si>
  <si>
    <t>Questica 
Fund-Department</t>
  </si>
  <si>
    <t>POM01</t>
  </si>
  <si>
    <t>PCR01</t>
  </si>
  <si>
    <t>PCR02</t>
  </si>
  <si>
    <t>PCR04</t>
  </si>
  <si>
    <t>PCR07</t>
  </si>
  <si>
    <t>TM001</t>
  </si>
  <si>
    <t>TV002</t>
  </si>
  <si>
    <t>TW001</t>
  </si>
  <si>
    <t>TX130</t>
  </si>
  <si>
    <t>TX140</t>
  </si>
  <si>
    <t>TY006</t>
  </si>
  <si>
    <t>TZ001</t>
  </si>
  <si>
    <t>Administrative Affairs</t>
  </si>
  <si>
    <t>75000 - Budget Planning &amp; Analysis</t>
  </si>
  <si>
    <t>Journal Line (Title)*:</t>
  </si>
  <si>
    <t>PBA-04-ADM-BP&amp;A PSN ADJUSTMENTS</t>
  </si>
  <si>
    <t>Increase position budget for upcoming recruitment.</t>
  </si>
  <si>
    <t>Submitted by*:</t>
  </si>
  <si>
    <t>Debbie Chavez</t>
  </si>
  <si>
    <t>Anne-Marie Larrabure</t>
  </si>
  <si>
    <t>(the authorized signer of the dept. "losing" the budget or VP's Office designee)</t>
  </si>
  <si>
    <t>Example 1: I need to permanently transfer a portion of a position's budget to another position without changing the CFS distribution.</t>
  </si>
  <si>
    <t>Adjust the position budget.  Put current and the new budget desired.</t>
  </si>
  <si>
    <t>Current and new position allocation percentages should remain the same.</t>
  </si>
  <si>
    <t>00001111</t>
  </si>
  <si>
    <t>601300</t>
  </si>
  <si>
    <t>12345</t>
  </si>
  <si>
    <t>0602</t>
  </si>
  <si>
    <t>00000</t>
  </si>
  <si>
    <t>PBA-04-PERM #1111 to #2222</t>
  </si>
  <si>
    <t>adjusted due to new recruitment</t>
  </si>
  <si>
    <t>00002222</t>
  </si>
  <si>
    <t>601200</t>
  </si>
  <si>
    <t>move savings to #1111</t>
  </si>
  <si>
    <t>Example 2: I need to permanently change how positions are funded, but the position budgets remain the same.</t>
  </si>
  <si>
    <t>Current and new position budget should  remain the same.</t>
  </si>
  <si>
    <t>Adjust the CFS distribution (Position Allocation) for both positions</t>
  </si>
  <si>
    <t>Use the Position Allocation Calculator to compute the New Pos Allocation percentages.</t>
  </si>
  <si>
    <t>00003300</t>
  </si>
  <si>
    <t>601201</t>
  </si>
  <si>
    <t>PBA-04-PERM #3300 to #3311</t>
  </si>
  <si>
    <t>xfer perm POM01 from 3300 to 3311</t>
  </si>
  <si>
    <t>xfer adj from 3311 to 3300</t>
  </si>
  <si>
    <t>00003311</t>
  </si>
  <si>
    <t>Example 3: I need to make a temporary transfer due to a position reclass.</t>
  </si>
  <si>
    <t>Add an Adjustment CFS Distribution.</t>
  </si>
  <si>
    <t>00004444</t>
  </si>
  <si>
    <t>PBA-04-TEMP #5555 to #4444</t>
  </si>
  <si>
    <t>xfer funds due to position upgrade</t>
  </si>
  <si>
    <t>00005555</t>
  </si>
  <si>
    <t>Example 4: I have a vacant, base-funded position, and I need to transfer the entire fund on an one-time basis to another positin.</t>
  </si>
  <si>
    <t>"Transfer from" position remains the same.  "Transfer to" position shows the transfer amount as the new position budget.</t>
  </si>
  <si>
    <t>Add an Adjustment CFS for the "Transfer from" position with -100%.  Position allocation will not total to 100% this year.</t>
  </si>
  <si>
    <t>Add an Adjustment CFS for "Transfer to" position with +100%.</t>
  </si>
  <si>
    <t>PBA-04-TEMP #5678 to #1234</t>
  </si>
  <si>
    <t>xfer funds due to temp appointment</t>
  </si>
  <si>
    <t>00001234</t>
  </si>
  <si>
    <t>34567</t>
  </si>
  <si>
    <t>Position Budget Adjustment (Examples)</t>
  </si>
  <si>
    <t xml:space="preserve">Date: </t>
  </si>
  <si>
    <t xml:space="preserve">"Remitting" Dept: </t>
  </si>
  <si>
    <t>ABC Department</t>
  </si>
  <si>
    <t xml:space="preserve">Requested by: </t>
  </si>
  <si>
    <t>xxxxx</t>
  </si>
  <si>
    <t>Must net to zero by fund</t>
  </si>
  <si>
    <t xml:space="preserve">Extension: </t>
  </si>
  <si>
    <t xml:space="preserve">Approved by: </t>
  </si>
  <si>
    <t>ABC Department's manager</t>
  </si>
  <si>
    <t>Update Actual CFS</t>
  </si>
  <si>
    <t>Transfer To / From</t>
  </si>
  <si>
    <t>Brief Description</t>
  </si>
  <si>
    <t>Y</t>
  </si>
  <si>
    <t>PBA PERM inc pos budget</t>
  </si>
  <si>
    <t>PBA PERM change CFS</t>
  </si>
  <si>
    <t>xfr perm POM01 from 3300 to 3311</t>
  </si>
  <si>
    <t>N</t>
  </si>
  <si>
    <t>PBA TEMP from 5555 to 4444</t>
  </si>
  <si>
    <t>PBA TEMP from 1234 to 5678</t>
  </si>
  <si>
    <t>GUIDELINES</t>
  </si>
  <si>
    <t>Position budgets can be transferred by adjusting 1) the position budget 2) the position allocation (chartfield distribution).</t>
  </si>
  <si>
    <t>If a position is vacant or has surplus funding, it is not necessary to "zero out" the salary saving unless the funding is needed</t>
  </si>
  <si>
    <t>for another position.  Budget should be reviewed and reset during annual budget development.  However, a position must</t>
  </si>
  <si>
    <r>
      <t xml:space="preserve">be fully funded </t>
    </r>
    <r>
      <rPr>
        <b/>
        <i/>
        <u/>
        <sz val="11"/>
        <color theme="1"/>
        <rFont val="Calibri"/>
        <family val="2"/>
        <scheme val="minor"/>
      </rPr>
      <t>before</t>
    </r>
    <r>
      <rPr>
        <b/>
        <i/>
        <sz val="11"/>
        <color theme="1"/>
        <rFont val="Calibri"/>
        <family val="2"/>
        <scheme val="minor"/>
      </rPr>
      <t xml:space="preserve"> any personnel action.</t>
    </r>
  </si>
  <si>
    <r>
      <t>s</t>
    </r>
    <r>
      <rPr>
        <sz val="11"/>
        <color theme="1"/>
        <rFont val="Calibri"/>
        <family val="2"/>
        <scheme val="minor"/>
      </rPr>
      <t>The approver must have the authority to make financial decisions for the DeptIDs being debited.</t>
    </r>
  </si>
  <si>
    <t>Note: a new delegation of authority will be implemented within a year, which will impact all financial actions</t>
  </si>
  <si>
    <r>
      <t>s</t>
    </r>
    <r>
      <rPr>
        <sz val="11"/>
        <color theme="1"/>
        <rFont val="Calibri"/>
        <family val="2"/>
        <scheme val="minor"/>
      </rPr>
      <t>The "Remitting" Dept is the one providing the funding (the transfer from dept).</t>
    </r>
  </si>
  <si>
    <r>
      <t>s</t>
    </r>
    <r>
      <rPr>
        <sz val="11"/>
        <color theme="1"/>
        <rFont val="Calibri"/>
        <family val="2"/>
        <scheme val="minor"/>
      </rPr>
      <t>The "Remitting" Dept should be the one approving the PBA.</t>
    </r>
  </si>
  <si>
    <r>
      <t>s</t>
    </r>
    <r>
      <rPr>
        <b/>
        <sz val="11"/>
        <color rgb="FFC00000"/>
        <rFont val="Calibri"/>
        <family val="2"/>
        <scheme val="minor"/>
      </rPr>
      <t>Position Budget Adjustment ("Wage Adjustment")</t>
    </r>
  </si>
  <si>
    <t xml:space="preserve">  The purpose of the Position Budget Adjustment section is to adjust a position's total budget.</t>
  </si>
  <si>
    <t xml:space="preserve">  Enter the current total position budget regardless of the funding source.</t>
  </si>
  <si>
    <t xml:space="preserve">  Enter the new total position budget regardless of the funding source.</t>
  </si>
  <si>
    <t xml:space="preserve">  The form automatically calculates the total budget change.</t>
  </si>
  <si>
    <t xml:space="preserve">  If the position has multiple funding sources, copy and paste the position budget for all lines.</t>
  </si>
  <si>
    <r>
      <t>s</t>
    </r>
    <r>
      <rPr>
        <b/>
        <sz val="11"/>
        <color rgb="FFC00000"/>
        <rFont val="Calibri"/>
        <family val="2"/>
        <scheme val="minor"/>
      </rPr>
      <t>Chartfield String Change ("Position Allocation")</t>
    </r>
  </si>
  <si>
    <t xml:space="preserve">  The purpose of the Chartfield String (CFS) Change section is to adjust the funding distribution of a position.</t>
  </si>
  <si>
    <t xml:space="preserve">  Enter all funding source chartfield strings, one per line. </t>
  </si>
  <si>
    <t xml:space="preserve">  CFS with different budget scenarios (ORIGINAL or ADJUSTMENT) must be entered as separate lines.</t>
  </si>
  <si>
    <t xml:space="preserve">  Enter the current position allocation % for each CFS.  Allocation percentages for each position must total to 100%.</t>
  </si>
  <si>
    <t xml:space="preserve">  Enter the new position allocation % for each CFS.  Use the Position Allocation Calculator on the side if needed.</t>
  </si>
  <si>
    <t xml:space="preserve">  When working with position allocation percentages, use enough decimals to round the budget journal amount to whole dollars.</t>
  </si>
  <si>
    <t xml:space="preserve">  Validate that allocation percentages for each position (both current and new) must total to 100%.  The only exception is</t>
  </si>
  <si>
    <t xml:space="preserve">  When a base-funded position budget is transferred entirely to anther position on an one-time basis (see Example 4).</t>
  </si>
  <si>
    <t xml:space="preserve">  You may need to have more decimal places to get to whole dollars, ensuring percentages for each position still total to 100%.</t>
  </si>
  <si>
    <t xml:space="preserve">  The form automatically calculates the total position allocation change.</t>
  </si>
  <si>
    <t xml:space="preserve">  Update Actual CFS allows you to update PeopleSoft chartfield distribution so actuals are charged according to budgeted splits.</t>
  </si>
  <si>
    <t xml:space="preserve">     When you select 'Y' for a position, all corresponding distribution lines must also select the 'Y' option.  Use this option only</t>
  </si>
  <si>
    <t xml:space="preserve">     if you are making a permanent change.    This option allows you to change the actual payroll distribution on a go forward</t>
  </si>
  <si>
    <t xml:space="preserve">      basis and not retroactivelly.  Use Payroll Adjustment for retroactive adjustments.</t>
  </si>
  <si>
    <r>
      <t>s</t>
    </r>
    <r>
      <rPr>
        <b/>
        <sz val="11"/>
        <color rgb="FFC00000"/>
        <rFont val="Calibri"/>
        <family val="2"/>
        <scheme val="minor"/>
      </rPr>
      <t>Budget Journal Output</t>
    </r>
  </si>
  <si>
    <t xml:space="preserve">  The purpose of the Budget Journal Output section is to display the calculated transfer amount(s) based on the given </t>
  </si>
  <si>
    <t xml:space="preserve">     Position Budget Adjustment(s) and CFS Change(s).</t>
  </si>
  <si>
    <t xml:space="preserve">  The form calculates the transfer amounts based on the position budget adjustments and the position allocation changes.</t>
  </si>
  <si>
    <t xml:space="preserve">  All transfers must net to zero by fund.  POM01 lines must also net to zero by Designation, and Sub-Designation.</t>
  </si>
  <si>
    <t xml:space="preserve">  If you have a deficit, you will need to find more funding from other position(s).</t>
  </si>
  <si>
    <t xml:space="preserve">  If you have a surplus, you will need to put that surplus into either a template position or an existing position.</t>
  </si>
  <si>
    <t>This field will be used to identify adjustments that need to be carried into the next fiscal year.</t>
  </si>
  <si>
    <t>PBA-PERIOD-PERM - #XXXX to #XXXX (PERM means the adjustment should carry into the next fiscal year).</t>
  </si>
  <si>
    <t>PBA-PERIOD-TEMP - #XXXX to #XXXX (TEMP means the adjustment should NOT carry into the next fiscal year).</t>
  </si>
  <si>
    <t>PBA-PERIOD-PERM - #XXXX to MULTIPLE (PERM means the adjustment should carry into the next fiscal year).</t>
  </si>
  <si>
    <t>PBA-PERIOD-TEMP - #XXXX to MULTIPLE (TEMP means the adjustment should NOT carry into the next fiscal year).</t>
  </si>
  <si>
    <t>Tools for Position Management</t>
  </si>
  <si>
    <r>
      <t>s</t>
    </r>
    <r>
      <rPr>
        <sz val="11"/>
        <color theme="1"/>
        <rFont val="Calibri"/>
        <family val="2"/>
        <scheme val="minor"/>
      </rPr>
      <t>Tableau Budget Dashboard</t>
    </r>
  </si>
  <si>
    <t>First Version: To be manually updated weekly</t>
  </si>
  <si>
    <t>Second Version: Updated daily after nightly process</t>
  </si>
  <si>
    <r>
      <t>s</t>
    </r>
    <r>
      <rPr>
        <sz val="11"/>
        <color theme="1"/>
        <rFont val="Calibri"/>
        <family val="2"/>
        <scheme val="minor"/>
      </rPr>
      <t>Questica Ad-Hoc Report (View)</t>
    </r>
  </si>
  <si>
    <t>Divisions</t>
  </si>
  <si>
    <t>President's Office</t>
  </si>
  <si>
    <t>Academic Affairs</t>
  </si>
  <si>
    <t>Information Technology &amp; Institutional Planning</t>
  </si>
  <si>
    <t>People, Culture, and Institutional Affairs</t>
  </si>
  <si>
    <t>Student Affairs</t>
  </si>
  <si>
    <t>University Advancement</t>
  </si>
  <si>
    <t>Scenario</t>
  </si>
  <si>
    <t>Sub-Designation</t>
  </si>
  <si>
    <t>Actuals</t>
  </si>
  <si>
    <t>DSG_BASIC_NEEDS</t>
  </si>
  <si>
    <t>DSG_GENERAL</t>
  </si>
  <si>
    <t>DSG_GI2025</t>
  </si>
  <si>
    <t>FEE_II_HEALTH</t>
  </si>
  <si>
    <t>FEE_II_ORIENTATION</t>
  </si>
  <si>
    <t>FEE_II_SSF</t>
  </si>
  <si>
    <t>FEE_III_MISC_CRS_FEE</t>
  </si>
  <si>
    <t>FEE_IV_USER_FEE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</si>
</sst>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0000000"/>
    <numFmt numFmtId="166" formatCode="&quot;$&quot;#,##0.00"/>
    <numFmt numFmtId="167" formatCode="0.000%"/>
    <numFmt numFmtId="168" formatCode="0.000000%"/>
    <numFmt numFmtId="169" formatCode="0.0000000000%"/>
    <numFmt numFmtId="170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b/>
      <i/>
      <sz val="9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C00000"/>
      <name val="Wingdings"/>
      <charset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14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43" fontId="4" fillId="7" borderId="3" xfId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10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Continuous" vertical="top"/>
      <protection locked="0"/>
    </xf>
    <xf numFmtId="43" fontId="3" fillId="0" borderId="0" xfId="1" applyFont="1" applyAlignment="1" applyProtection="1">
      <alignment horizontal="centerContinuous" vertical="top"/>
      <protection locked="0"/>
    </xf>
    <xf numFmtId="164" fontId="3" fillId="0" borderId="0" xfId="3" applyNumberFormat="1" applyFont="1" applyAlignment="1" applyProtection="1">
      <alignment horizontal="centerContinuous" vertical="top"/>
      <protection locked="0"/>
    </xf>
    <xf numFmtId="0" fontId="0" fillId="0" borderId="0" xfId="0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43" fontId="13" fillId="0" borderId="5" xfId="1" applyFont="1" applyBorder="1" applyAlignment="1" applyProtection="1">
      <alignment horizontal="right"/>
      <protection locked="0"/>
    </xf>
    <xf numFmtId="43" fontId="13" fillId="0" borderId="6" xfId="1" applyFont="1" applyBorder="1" applyAlignment="1" applyProtection="1">
      <alignment horizontal="right"/>
      <protection locked="0"/>
    </xf>
    <xf numFmtId="43" fontId="5" fillId="0" borderId="0" xfId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3" fontId="6" fillId="0" borderId="0" xfId="1" applyFont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10" fontId="14" fillId="0" borderId="0" xfId="0" applyNumberFormat="1" applyFont="1" applyAlignment="1" applyProtection="1">
      <alignment horizontal="center" vertical="center" wrapText="1"/>
      <protection locked="0"/>
    </xf>
    <xf numFmtId="43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13" fillId="0" borderId="9" xfId="0" applyFont="1" applyBorder="1" applyAlignment="1" applyProtection="1">
      <alignment horizontal="center"/>
      <protection locked="0"/>
    </xf>
    <xf numFmtId="166" fontId="14" fillId="8" borderId="2" xfId="0" applyNumberFormat="1" applyFont="1" applyFill="1" applyBorder="1" applyAlignment="1" applyProtection="1">
      <alignment horizontal="right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3" fontId="0" fillId="0" borderId="0" xfId="1" applyFont="1" applyProtection="1">
      <protection locked="0"/>
    </xf>
    <xf numFmtId="49" fontId="4" fillId="2" borderId="0" xfId="0" applyNumberFormat="1" applyFont="1" applyFill="1" applyAlignment="1" applyProtection="1">
      <alignment horizontal="right"/>
      <protection locked="0"/>
    </xf>
    <xf numFmtId="49" fontId="13" fillId="0" borderId="7" xfId="0" applyNumberFormat="1" applyFont="1" applyBorder="1" applyAlignment="1" applyProtection="1">
      <alignment horizontal="right"/>
      <protection locked="0"/>
    </xf>
    <xf numFmtId="44" fontId="13" fillId="8" borderId="0" xfId="2" applyFont="1" applyFill="1" applyBorder="1" applyAlignment="1" applyProtection="1">
      <alignment horizontal="right"/>
      <protection locked="0"/>
    </xf>
    <xf numFmtId="43" fontId="9" fillId="0" borderId="0" xfId="1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49" fontId="23" fillId="0" borderId="13" xfId="0" applyNumberFormat="1" applyFont="1" applyBorder="1" applyAlignment="1" applyProtection="1">
      <alignment horizontal="left"/>
      <protection locked="0"/>
    </xf>
    <xf numFmtId="166" fontId="13" fillId="0" borderId="14" xfId="0" applyNumberFormat="1" applyFont="1" applyBorder="1" applyAlignment="1" applyProtection="1">
      <alignment horizontal="right"/>
      <protection locked="0"/>
    </xf>
    <xf numFmtId="166" fontId="13" fillId="0" borderId="15" xfId="0" applyNumberFormat="1" applyFont="1" applyBorder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166" fontId="13" fillId="0" borderId="0" xfId="0" applyNumberFormat="1" applyFont="1" applyAlignment="1" applyProtection="1">
      <alignment horizontal="right"/>
      <protection locked="0"/>
    </xf>
    <xf numFmtId="49" fontId="11" fillId="6" borderId="3" xfId="0" applyNumberFormat="1" applyFont="1" applyFill="1" applyBorder="1" applyAlignment="1" applyProtection="1">
      <alignment horizontal="center"/>
      <protection locked="0"/>
    </xf>
    <xf numFmtId="43" fontId="11" fillId="6" borderId="3" xfId="1" applyFont="1" applyFill="1" applyBorder="1" applyAlignment="1" applyProtection="1">
      <alignment horizontal="center"/>
      <protection locked="0"/>
    </xf>
    <xf numFmtId="164" fontId="11" fillId="6" borderId="3" xfId="3" applyNumberFormat="1" applyFont="1" applyFill="1" applyBorder="1" applyAlignment="1" applyProtection="1">
      <alignment horizontal="center"/>
      <protection locked="0"/>
    </xf>
    <xf numFmtId="49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43" fontId="4" fillId="7" borderId="3" xfId="1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64" fontId="4" fillId="7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 vertical="center" wrapText="1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9" borderId="0" xfId="1" applyFont="1" applyFill="1" applyProtection="1"/>
    <xf numFmtId="168" fontId="0" fillId="9" borderId="0" xfId="3" applyNumberFormat="1" applyFont="1" applyFill="1" applyProtection="1"/>
    <xf numFmtId="43" fontId="13" fillId="0" borderId="0" xfId="0" applyNumberFormat="1" applyFont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167" fontId="13" fillId="0" borderId="11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44" fontId="13" fillId="0" borderId="0" xfId="2" applyFont="1" applyBorder="1" applyAlignment="1" applyProtection="1">
      <alignment horizontal="right"/>
    </xf>
    <xf numFmtId="164" fontId="15" fillId="0" borderId="8" xfId="0" applyNumberFormat="1" applyFont="1" applyBorder="1" applyAlignment="1">
      <alignment horizontal="right"/>
    </xf>
    <xf numFmtId="166" fontId="14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 vertical="top"/>
    </xf>
    <xf numFmtId="43" fontId="3" fillId="0" borderId="0" xfId="1" applyFont="1" applyAlignment="1" applyProtection="1">
      <alignment horizontal="centerContinuous" vertical="top"/>
    </xf>
    <xf numFmtId="164" fontId="3" fillId="0" borderId="0" xfId="3" applyNumberFormat="1" applyFont="1" applyAlignment="1" applyProtection="1">
      <alignment horizontal="centerContinuous" vertical="top"/>
    </xf>
    <xf numFmtId="0" fontId="12" fillId="0" borderId="4" xfId="0" applyFont="1" applyBorder="1" applyAlignment="1">
      <alignment horizontal="left"/>
    </xf>
    <xf numFmtId="165" fontId="12" fillId="0" borderId="5" xfId="0" applyNumberFormat="1" applyFont="1" applyBorder="1" applyAlignment="1">
      <alignment horizontal="center"/>
    </xf>
    <xf numFmtId="43" fontId="13" fillId="0" borderId="5" xfId="1" applyFont="1" applyBorder="1" applyAlignment="1" applyProtection="1">
      <alignment horizontal="right"/>
    </xf>
    <xf numFmtId="43" fontId="13" fillId="0" borderId="6" xfId="1" applyFont="1" applyBorder="1" applyAlignment="1" applyProtection="1">
      <alignment horizontal="right"/>
    </xf>
    <xf numFmtId="14" fontId="22" fillId="0" borderId="1" xfId="1" applyNumberFormat="1" applyFont="1" applyBorder="1" applyAlignment="1" applyProtection="1">
      <alignment horizontal="center"/>
    </xf>
    <xf numFmtId="43" fontId="5" fillId="0" borderId="0" xfId="1" applyFont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3" applyNumberFormat="1" applyFont="1" applyAlignment="1" applyProtection="1">
      <alignment horizontal="left"/>
    </xf>
    <xf numFmtId="43" fontId="6" fillId="0" borderId="0" xfId="1" applyFont="1" applyAlignment="1" applyProtection="1">
      <alignment horizontal="left"/>
    </xf>
    <xf numFmtId="49" fontId="7" fillId="2" borderId="0" xfId="0" applyNumberFormat="1" applyFont="1" applyFill="1" applyAlignment="1">
      <alignment horizontal="center" vertical="top"/>
    </xf>
    <xf numFmtId="0" fontId="14" fillId="0" borderId="7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43" fontId="14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top"/>
    </xf>
    <xf numFmtId="0" fontId="13" fillId="0" borderId="9" xfId="0" applyFont="1" applyBorder="1" applyAlignment="1">
      <alignment horizontal="center"/>
    </xf>
    <xf numFmtId="166" fontId="14" fillId="8" borderId="2" xfId="0" applyNumberFormat="1" applyFont="1" applyFill="1" applyBorder="1" applyAlignment="1">
      <alignment horizontal="right"/>
    </xf>
    <xf numFmtId="10" fontId="14" fillId="0" borderId="2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49" fontId="13" fillId="0" borderId="7" xfId="0" applyNumberFormat="1" applyFont="1" applyBorder="1" applyAlignment="1">
      <alignment horizontal="right"/>
    </xf>
    <xf numFmtId="167" fontId="13" fillId="8" borderId="0" xfId="0" applyNumberFormat="1" applyFont="1" applyFill="1" applyAlignment="1">
      <alignment horizontal="right"/>
    </xf>
    <xf numFmtId="44" fontId="13" fillId="8" borderId="0" xfId="2" applyFont="1" applyFill="1" applyBorder="1" applyAlignment="1" applyProtection="1">
      <alignment horizontal="right"/>
    </xf>
    <xf numFmtId="9" fontId="15" fillId="0" borderId="8" xfId="3" applyFont="1" applyBorder="1" applyAlignment="1" applyProtection="1">
      <alignment horizontal="right"/>
    </xf>
    <xf numFmtId="0" fontId="7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43" fontId="0" fillId="3" borderId="0" xfId="3" applyNumberFormat="1" applyFont="1" applyFill="1" applyAlignment="1" applyProtection="1">
      <alignment horizontal="center"/>
    </xf>
    <xf numFmtId="49" fontId="9" fillId="0" borderId="0" xfId="0" applyNumberFormat="1" applyFont="1" applyAlignment="1">
      <alignment horizontal="left"/>
    </xf>
    <xf numFmtId="43" fontId="9" fillId="0" borderId="0" xfId="1" applyFont="1" applyAlignment="1" applyProtection="1">
      <alignment horizontal="center"/>
    </xf>
    <xf numFmtId="43" fontId="9" fillId="0" borderId="0" xfId="1" applyFont="1" applyAlignment="1" applyProtection="1">
      <alignment horizontal="left"/>
    </xf>
    <xf numFmtId="49" fontId="10" fillId="0" borderId="0" xfId="0" applyNumberFormat="1" applyFont="1" applyAlignment="1">
      <alignment horizontal="left"/>
    </xf>
    <xf numFmtId="164" fontId="0" fillId="0" borderId="0" xfId="3" applyNumberFormat="1" applyFont="1" applyProtection="1"/>
    <xf numFmtId="43" fontId="6" fillId="0" borderId="0" xfId="1" applyFont="1" applyAlignment="1" applyProtection="1">
      <alignment horizontal="center"/>
    </xf>
    <xf numFmtId="49" fontId="7" fillId="2" borderId="0" xfId="0" applyNumberFormat="1" applyFont="1" applyFill="1" applyAlignment="1">
      <alignment horizontal="center"/>
    </xf>
    <xf numFmtId="49" fontId="13" fillId="0" borderId="13" xfId="0" applyNumberFormat="1" applyFont="1" applyBorder="1" applyAlignment="1">
      <alignment horizontal="right"/>
    </xf>
    <xf numFmtId="166" fontId="13" fillId="0" borderId="14" xfId="0" applyNumberFormat="1" applyFont="1" applyBorder="1" applyAlignment="1">
      <alignment horizontal="right"/>
    </xf>
    <xf numFmtId="166" fontId="13" fillId="0" borderId="15" xfId="0" applyNumberFormat="1" applyFont="1" applyBorder="1" applyAlignment="1">
      <alignment horizontal="right"/>
    </xf>
    <xf numFmtId="43" fontId="0" fillId="0" borderId="0" xfId="1" applyFont="1" applyProtection="1"/>
    <xf numFmtId="49" fontId="11" fillId="6" borderId="3" xfId="0" applyNumberFormat="1" applyFont="1" applyFill="1" applyBorder="1" applyAlignment="1">
      <alignment horizontal="center"/>
    </xf>
    <xf numFmtId="43" fontId="11" fillId="6" borderId="3" xfId="1" applyFont="1" applyFill="1" applyBorder="1" applyAlignment="1" applyProtection="1">
      <alignment horizontal="center"/>
    </xf>
    <xf numFmtId="164" fontId="11" fillId="6" borderId="3" xfId="3" applyNumberFormat="1" applyFont="1" applyFill="1" applyBorder="1" applyAlignment="1" applyProtection="1">
      <alignment horizontal="center"/>
    </xf>
    <xf numFmtId="49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4" fontId="4" fillId="7" borderId="3" xfId="3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/>
    </xf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Protection="1"/>
    <xf numFmtId="49" fontId="0" fillId="0" borderId="0" xfId="0" applyNumberFormat="1" applyAlignment="1">
      <alignment horizontal="center"/>
    </xf>
    <xf numFmtId="168" fontId="0" fillId="0" borderId="0" xfId="3" applyNumberFormat="1" applyFont="1" applyFill="1" applyProtection="1"/>
    <xf numFmtId="168" fontId="0" fillId="0" borderId="0" xfId="3" applyNumberFormat="1" applyFont="1" applyFill="1" applyAlignment="1" applyProtection="1">
      <alignment horizontal="center"/>
    </xf>
    <xf numFmtId="43" fontId="0" fillId="5" borderId="0" xfId="1" applyFont="1" applyFill="1" applyProtection="1"/>
    <xf numFmtId="0" fontId="20" fillId="0" borderId="0" xfId="0" applyFont="1"/>
    <xf numFmtId="43" fontId="0" fillId="0" borderId="0" xfId="1" applyFont="1" applyFill="1" applyBorder="1" applyProtection="1"/>
    <xf numFmtId="168" fontId="0" fillId="0" borderId="0" xfId="0" applyNumberFormat="1"/>
    <xf numFmtId="43" fontId="0" fillId="0" borderId="0" xfId="0" applyNumberFormat="1"/>
    <xf numFmtId="165" fontId="0" fillId="0" borderId="0" xfId="0" quotePrefix="1" applyNumberForma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19" fillId="3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 indent="1"/>
    </xf>
    <xf numFmtId="0" fontId="19" fillId="8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19" fillId="5" borderId="0" xfId="0" applyFont="1" applyFill="1" applyAlignment="1">
      <alignment horizontal="left" indent="1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43" fontId="0" fillId="0" borderId="0" xfId="1" applyFont="1" applyFill="1" applyAlignment="1" applyProtection="1">
      <alignment horizontal="left" vertical="top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43" fontId="13" fillId="0" borderId="0" xfId="0" applyNumberFormat="1" applyFont="1" applyAlignment="1" applyProtection="1">
      <alignment horizontal="right"/>
      <protection locked="0"/>
    </xf>
    <xf numFmtId="44" fontId="13" fillId="0" borderId="0" xfId="2" applyFont="1" applyBorder="1" applyAlignment="1" applyProtection="1">
      <alignment horizontal="right"/>
      <protection locked="0"/>
    </xf>
    <xf numFmtId="166" fontId="13" fillId="0" borderId="11" xfId="0" applyNumberFormat="1" applyFont="1" applyBorder="1" applyAlignment="1" applyProtection="1">
      <alignment horizontal="right"/>
      <protection locked="0"/>
    </xf>
    <xf numFmtId="41" fontId="0" fillId="0" borderId="0" xfId="0" applyNumberFormat="1"/>
    <xf numFmtId="169" fontId="13" fillId="8" borderId="0" xfId="3" applyNumberFormat="1" applyFont="1" applyFill="1" applyAlignment="1" applyProtection="1">
      <alignment horizontal="right"/>
      <protection locked="0"/>
    </xf>
    <xf numFmtId="169" fontId="13" fillId="0" borderId="14" xfId="3" applyNumberFormat="1" applyFont="1" applyBorder="1" applyAlignment="1" applyProtection="1">
      <alignment horizontal="right"/>
      <protection locked="0"/>
    </xf>
    <xf numFmtId="169" fontId="13" fillId="0" borderId="0" xfId="3" applyNumberFormat="1" applyFont="1" applyAlignment="1" applyProtection="1">
      <alignment horizontal="right"/>
      <protection locked="0"/>
    </xf>
    <xf numFmtId="169" fontId="0" fillId="0" borderId="0" xfId="3" applyNumberFormat="1" applyFont="1" applyProtection="1">
      <protection locked="0"/>
    </xf>
    <xf numFmtId="169" fontId="13" fillId="0" borderId="5" xfId="3" applyNumberFormat="1" applyFont="1" applyBorder="1" applyAlignment="1" applyProtection="1">
      <alignment horizontal="right"/>
      <protection locked="0"/>
    </xf>
    <xf numFmtId="169" fontId="14" fillId="0" borderId="0" xfId="3" applyNumberFormat="1" applyFont="1" applyAlignment="1" applyProtection="1">
      <alignment horizontal="center" vertical="center" wrapText="1"/>
      <protection locked="0"/>
    </xf>
    <xf numFmtId="169" fontId="14" fillId="0" borderId="2" xfId="3" applyNumberFormat="1" applyFont="1" applyBorder="1" applyAlignment="1" applyProtection="1">
      <alignment horizontal="center" vertical="center" wrapText="1"/>
      <protection locked="0"/>
    </xf>
    <xf numFmtId="169" fontId="13" fillId="0" borderId="15" xfId="0" applyNumberFormat="1" applyFont="1" applyBorder="1" applyAlignment="1" applyProtection="1">
      <alignment horizontal="right"/>
      <protection locked="0"/>
    </xf>
    <xf numFmtId="169" fontId="13" fillId="0" borderId="0" xfId="0" applyNumberFormat="1" applyFont="1" applyAlignment="1" applyProtection="1">
      <alignment horizontal="right"/>
      <protection locked="0"/>
    </xf>
    <xf numFmtId="169" fontId="0" fillId="0" borderId="0" xfId="0" applyNumberFormat="1" applyProtection="1">
      <protection locked="0"/>
    </xf>
    <xf numFmtId="169" fontId="13" fillId="0" borderId="6" xfId="1" applyNumberFormat="1" applyFont="1" applyBorder="1" applyAlignment="1" applyProtection="1">
      <alignment horizontal="right"/>
      <protection locked="0"/>
    </xf>
    <xf numFmtId="169" fontId="14" fillId="0" borderId="8" xfId="0" applyNumberFormat="1" applyFont="1" applyBorder="1" applyAlignment="1" applyProtection="1">
      <alignment horizontal="center" vertical="center" wrapText="1"/>
      <protection locked="0"/>
    </xf>
    <xf numFmtId="169" fontId="14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0" xfId="3" applyNumberFormat="1" applyFont="1" applyAlignment="1" applyProtection="1">
      <alignment horizontal="right"/>
      <protection locked="0"/>
    </xf>
    <xf numFmtId="164" fontId="0" fillId="11" borderId="0" xfId="3" applyNumberFormat="1" applyFont="1" applyFill="1" applyAlignment="1" applyProtection="1">
      <alignment horizontal="center"/>
    </xf>
    <xf numFmtId="43" fontId="0" fillId="0" borderId="16" xfId="1" applyFont="1" applyBorder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3" fontId="0" fillId="0" borderId="0" xfId="1" applyFont="1" applyBorder="1" applyProtection="1">
      <protection locked="0"/>
    </xf>
    <xf numFmtId="43" fontId="0" fillId="9" borderId="0" xfId="1" applyFont="1" applyFill="1" applyBorder="1" applyProtection="1"/>
    <xf numFmtId="168" fontId="0" fillId="0" borderId="0" xfId="3" applyNumberFormat="1" applyFont="1" applyFill="1" applyBorder="1" applyProtection="1"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164" fontId="6" fillId="0" borderId="0" xfId="3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7" fillId="0" borderId="17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3" fontId="0" fillId="0" borderId="0" xfId="1" applyFont="1" applyFill="1" applyBorder="1" applyProtection="1">
      <protection locked="0"/>
    </xf>
    <xf numFmtId="164" fontId="2" fillId="0" borderId="0" xfId="3" applyNumberFormat="1" applyFont="1" applyAlignment="1" applyProtection="1">
      <alignment horizontal="center" vertical="center" wrapText="1"/>
    </xf>
    <xf numFmtId="170" fontId="0" fillId="9" borderId="0" xfId="3" applyNumberFormat="1" applyFont="1" applyFill="1" applyProtection="1"/>
    <xf numFmtId="164" fontId="0" fillId="9" borderId="0" xfId="3" applyNumberFormat="1" applyFont="1" applyFill="1" applyProtection="1"/>
    <xf numFmtId="164" fontId="0" fillId="9" borderId="0" xfId="3" applyNumberFormat="1" applyFont="1" applyFill="1" applyBorder="1" applyProtection="1"/>
    <xf numFmtId="164" fontId="0" fillId="0" borderId="0" xfId="0" applyNumberFormat="1" applyProtection="1">
      <protection locked="0"/>
    </xf>
    <xf numFmtId="43" fontId="0" fillId="9" borderId="0" xfId="1" applyFont="1" applyFill="1" applyProtection="1">
      <protection locked="0"/>
    </xf>
    <xf numFmtId="43" fontId="0" fillId="9" borderId="0" xfId="1" applyFont="1" applyFill="1" applyBorder="1" applyProtection="1">
      <protection locked="0"/>
    </xf>
    <xf numFmtId="167" fontId="13" fillId="8" borderId="0" xfId="3" applyNumberFormat="1" applyFont="1" applyFill="1" applyAlignment="1" applyProtection="1">
      <alignment horizontal="right"/>
      <protection locked="0"/>
    </xf>
    <xf numFmtId="167" fontId="13" fillId="0" borderId="11" xfId="3" applyNumberFormat="1" applyFont="1" applyBorder="1" applyAlignment="1" applyProtection="1">
      <alignment horizontal="right"/>
      <protection locked="0"/>
    </xf>
    <xf numFmtId="167" fontId="15" fillId="0" borderId="8" xfId="3" applyNumberFormat="1" applyFont="1" applyBorder="1" applyAlignment="1" applyProtection="1">
      <alignment horizontal="right"/>
    </xf>
    <xf numFmtId="167" fontId="15" fillId="0" borderId="12" xfId="3" applyNumberFormat="1" applyFont="1" applyBorder="1" applyAlignment="1" applyProtection="1">
      <alignment horizontal="right"/>
      <protection locked="0"/>
    </xf>
    <xf numFmtId="167" fontId="0" fillId="0" borderId="0" xfId="3" applyNumberFormat="1" applyFont="1" applyFill="1" applyProtection="1">
      <protection locked="0"/>
    </xf>
    <xf numFmtId="167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7" fontId="13" fillId="0" borderId="11" xfId="3" applyNumberFormat="1" applyFont="1" applyBorder="1" applyAlignment="1">
      <alignment horizontal="right"/>
    </xf>
    <xf numFmtId="167" fontId="15" fillId="0" borderId="12" xfId="0" applyNumberFormat="1" applyFont="1" applyBorder="1" applyAlignment="1">
      <alignment horizontal="right"/>
    </xf>
    <xf numFmtId="168" fontId="0" fillId="0" borderId="0" xfId="3" applyNumberFormat="1" applyFont="1" applyFill="1" applyProtection="1">
      <protection locked="0"/>
    </xf>
    <xf numFmtId="165" fontId="26" fillId="0" borderId="0" xfId="0" applyNumberFormat="1" applyFont="1" applyAlignment="1">
      <alignment horizontal="center"/>
    </xf>
    <xf numFmtId="43" fontId="26" fillId="0" borderId="0" xfId="1" applyFont="1" applyFill="1" applyProtection="1"/>
    <xf numFmtId="49" fontId="26" fillId="0" borderId="0" xfId="0" applyNumberFormat="1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168" fontId="26" fillId="0" borderId="0" xfId="3" applyNumberFormat="1" applyFont="1" applyProtection="1"/>
    <xf numFmtId="168" fontId="26" fillId="0" borderId="0" xfId="0" applyNumberFormat="1" applyFont="1"/>
    <xf numFmtId="168" fontId="26" fillId="0" borderId="0" xfId="3" applyNumberFormat="1" applyFont="1" applyFill="1" applyAlignment="1" applyProtection="1">
      <alignment horizontal="center"/>
    </xf>
    <xf numFmtId="165" fontId="26" fillId="0" borderId="0" xfId="0" quotePrefix="1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 indent="2"/>
    </xf>
    <xf numFmtId="0" fontId="24" fillId="0" borderId="0" xfId="0" applyFont="1" applyAlignment="1" applyProtection="1">
      <alignment horizontal="right"/>
      <protection locked="0"/>
    </xf>
    <xf numFmtId="166" fontId="13" fillId="0" borderId="0" xfId="0" applyNumberFormat="1" applyFont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7" fontId="15" fillId="0" borderId="8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43" fontId="2" fillId="0" borderId="0" xfId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16" fillId="8" borderId="0" xfId="0" applyFont="1" applyFill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center"/>
      <protection locked="0"/>
    </xf>
    <xf numFmtId="14" fontId="7" fillId="0" borderId="1" xfId="1" applyNumberFormat="1" applyFont="1" applyBorder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43" fontId="30" fillId="0" borderId="0" xfId="1" applyFont="1" applyAlignment="1" applyProtection="1">
      <alignment horizontal="right"/>
      <protection locked="0"/>
    </xf>
    <xf numFmtId="43" fontId="3" fillId="0" borderId="0" xfId="1" applyFont="1" applyAlignment="1" applyProtection="1">
      <alignment vertical="top"/>
      <protection locked="0"/>
    </xf>
    <xf numFmtId="49" fontId="27" fillId="0" borderId="0" xfId="0" applyNumberFormat="1" applyFont="1" applyAlignment="1" applyProtection="1">
      <alignment vertical="top"/>
      <protection locked="0"/>
    </xf>
    <xf numFmtId="0" fontId="23" fillId="0" borderId="13" xfId="0" applyFont="1" applyBorder="1" applyAlignment="1" applyProtection="1">
      <alignment horizontal="left"/>
      <protection locked="0"/>
    </xf>
    <xf numFmtId="43" fontId="7" fillId="0" borderId="1" xfId="1" applyFont="1" applyBorder="1" applyAlignment="1" applyProtection="1">
      <alignment horizontal="center"/>
      <protection locked="0"/>
    </xf>
    <xf numFmtId="43" fontId="27" fillId="0" borderId="0" xfId="1" applyFont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43" fontId="2" fillId="8" borderId="1" xfId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164" fontId="24" fillId="8" borderId="0" xfId="3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43" fontId="29" fillId="0" borderId="1" xfId="1" applyFont="1" applyBorder="1" applyAlignment="1" applyProtection="1">
      <alignment horizontal="left"/>
      <protection locked="0"/>
    </xf>
    <xf numFmtId="43" fontId="29" fillId="0" borderId="2" xfId="1" applyFont="1" applyBorder="1" applyAlignment="1" applyProtection="1">
      <alignment horizontal="left"/>
      <protection locked="0"/>
    </xf>
    <xf numFmtId="14" fontId="7" fillId="0" borderId="2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27" fillId="0" borderId="17" xfId="0" applyNumberFormat="1" applyFont="1" applyBorder="1" applyAlignment="1" applyProtection="1">
      <alignment horizontal="left" vertical="top" wrapText="1"/>
      <protection locked="0"/>
    </xf>
    <xf numFmtId="49" fontId="27" fillId="0" borderId="0" xfId="0" applyNumberFormat="1" applyFont="1" applyAlignment="1" applyProtection="1">
      <alignment horizontal="left" vertical="top" wrapText="1"/>
      <protection locked="0"/>
    </xf>
    <xf numFmtId="43" fontId="29" fillId="0" borderId="1" xfId="1" applyFont="1" applyBorder="1" applyAlignment="1" applyProtection="1">
      <alignment horizontal="center"/>
      <protection locked="0"/>
    </xf>
    <xf numFmtId="43" fontId="29" fillId="0" borderId="0" xfId="1" applyFont="1" applyAlignment="1" applyProtection="1">
      <alignment horizontal="left"/>
      <protection locked="0"/>
    </xf>
    <xf numFmtId="43" fontId="2" fillId="8" borderId="1" xfId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43" fontId="29" fillId="0" borderId="1" xfId="1" applyFont="1" applyBorder="1" applyAlignment="1" applyProtection="1">
      <protection locked="0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43" fontId="8" fillId="0" borderId="0" xfId="3" applyNumberFormat="1" applyFont="1" applyAlignment="1" applyProtection="1">
      <alignment horizontal="center" wrapText="1"/>
    </xf>
    <xf numFmtId="0" fontId="7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38</xdr:row>
      <xdr:rowOff>133350</xdr:rowOff>
    </xdr:from>
    <xdr:to>
      <xdr:col>4</xdr:col>
      <xdr:colOff>24246</xdr:colOff>
      <xdr:row>54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943D8-2BFD-D43E-DF7C-769A8E1A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7372350"/>
          <a:ext cx="1224396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F44E-E87F-415C-BFEC-D505F950B5CE}">
  <sheetPr>
    <tabColor theme="7"/>
    <pageSetUpPr fitToPage="1"/>
  </sheetPr>
  <dimension ref="B1:AH40"/>
  <sheetViews>
    <sheetView tabSelected="1" zoomScale="98" zoomScaleNormal="98" workbookViewId="0">
      <selection activeCell="D16" sqref="D16"/>
    </sheetView>
  </sheetViews>
  <sheetFormatPr defaultColWidth="9.28515625" defaultRowHeight="15"/>
  <cols>
    <col min="1" max="1" width="1" style="10" customWidth="1"/>
    <col min="2" max="2" width="12.85546875" style="161" customWidth="1"/>
    <col min="3" max="3" width="14.5703125" style="30" customWidth="1"/>
    <col min="4" max="4" width="16" style="30" customWidth="1"/>
    <col min="5" max="5" width="13.7109375" style="30" customWidth="1"/>
    <col min="6" max="6" width="10.42578125" style="51" customWidth="1"/>
    <col min="7" max="9" width="8.28515625" style="51" customWidth="1"/>
    <col min="10" max="10" width="9.7109375" style="51" customWidth="1"/>
    <col min="11" max="11" width="14" style="10" customWidth="1"/>
    <col min="12" max="12" width="16.140625" style="10" customWidth="1"/>
    <col min="13" max="13" width="15.42578125" style="10" customWidth="1"/>
    <col min="14" max="14" width="15.5703125" style="10" customWidth="1"/>
    <col min="15" max="15" width="17" style="179" bestFit="1" customWidth="1"/>
    <col min="16" max="16" width="17" style="10" bestFit="1" customWidth="1"/>
    <col min="17" max="17" width="13.42578125" style="30" customWidth="1"/>
    <col min="18" max="18" width="31.42578125" style="10" bestFit="1" customWidth="1"/>
    <col min="19" max="19" width="29.7109375" style="10" customWidth="1"/>
    <col min="20" max="20" width="2" style="10" customWidth="1"/>
    <col min="21" max="21" width="11" style="10" customWidth="1"/>
    <col min="22" max="22" width="1.7109375" style="10" customWidth="1"/>
    <col min="23" max="23" width="7.28515625" style="10" customWidth="1"/>
    <col min="24" max="24" width="8.42578125" style="10" customWidth="1"/>
    <col min="25" max="25" width="1.5703125" style="10" customWidth="1"/>
    <col min="26" max="26" width="22.7109375" style="10" bestFit="1" customWidth="1"/>
    <col min="27" max="27" width="1.7109375" style="10" customWidth="1"/>
    <col min="28" max="28" width="5.7109375" style="10" customWidth="1"/>
    <col min="29" max="29" width="17.28515625" style="10" bestFit="1" customWidth="1"/>
    <col min="30" max="30" width="16.85546875" style="10" bestFit="1" customWidth="1"/>
    <col min="31" max="31" width="16.140625" style="10" bestFit="1" customWidth="1"/>
    <col min="32" max="32" width="12.5703125" style="10" bestFit="1" customWidth="1"/>
    <col min="33" max="33" width="16.85546875" style="10" bestFit="1" customWidth="1"/>
    <col min="34" max="34" width="19.7109375" style="10" customWidth="1"/>
    <col min="35" max="16384" width="9.28515625" style="10"/>
  </cols>
  <sheetData>
    <row r="1" spans="2:34" ht="21" thickBot="1">
      <c r="B1" s="209" t="s">
        <v>0</v>
      </c>
      <c r="C1" s="8"/>
      <c r="D1" s="8"/>
      <c r="E1" s="8"/>
      <c r="F1" s="166"/>
      <c r="G1" s="166"/>
      <c r="H1" s="166"/>
      <c r="I1" s="166"/>
      <c r="J1" s="166"/>
      <c r="K1" s="7"/>
      <c r="L1" s="7"/>
      <c r="M1" s="9"/>
      <c r="N1" s="9"/>
      <c r="O1" s="9"/>
      <c r="P1" s="9"/>
      <c r="Q1" s="8"/>
      <c r="R1" s="7"/>
      <c r="S1" s="7"/>
    </row>
    <row r="2" spans="2:34" ht="20.25">
      <c r="B2" s="216" t="s">
        <v>1</v>
      </c>
      <c r="C2" s="8"/>
      <c r="D2" s="8"/>
      <c r="E2" s="8"/>
      <c r="F2" s="166"/>
      <c r="G2" s="166"/>
      <c r="H2" s="166"/>
      <c r="I2" s="166"/>
      <c r="J2" s="166"/>
      <c r="K2" s="7"/>
      <c r="L2" s="7"/>
      <c r="M2" s="9"/>
      <c r="N2" s="9"/>
      <c r="O2" s="9"/>
      <c r="P2" s="9"/>
      <c r="Q2" s="8"/>
      <c r="R2" s="7"/>
      <c r="S2" s="7"/>
      <c r="AC2" s="11" t="s">
        <v>2</v>
      </c>
      <c r="AD2" s="12"/>
      <c r="AE2" s="13"/>
      <c r="AF2" s="13"/>
      <c r="AG2" s="13"/>
      <c r="AH2" s="14"/>
    </row>
    <row r="3" spans="2:34">
      <c r="B3" s="208"/>
      <c r="C3" s="208" t="s">
        <v>3</v>
      </c>
      <c r="D3" s="218"/>
      <c r="E3" s="219"/>
      <c r="F3" s="211"/>
      <c r="G3" s="211"/>
      <c r="H3" s="16"/>
      <c r="I3" s="169"/>
      <c r="K3" s="224" t="s">
        <v>4</v>
      </c>
      <c r="L3" s="224"/>
      <c r="M3" s="224"/>
      <c r="N3" s="224"/>
      <c r="O3" s="224"/>
      <c r="R3" s="26"/>
      <c r="S3" s="26" t="s">
        <v>5</v>
      </c>
      <c r="AC3" s="20"/>
      <c r="AD3" s="21" t="s">
        <v>6</v>
      </c>
      <c r="AE3" s="22" t="s">
        <v>7</v>
      </c>
      <c r="AF3" s="23" t="s">
        <v>8</v>
      </c>
      <c r="AG3" s="24" t="s">
        <v>9</v>
      </c>
      <c r="AH3" s="25" t="s">
        <v>10</v>
      </c>
    </row>
    <row r="4" spans="2:34">
      <c r="B4" s="208"/>
      <c r="C4" s="208" t="s">
        <v>11</v>
      </c>
      <c r="D4" s="232"/>
      <c r="E4" s="232"/>
      <c r="F4" s="232"/>
      <c r="G4" s="173"/>
      <c r="H4" s="171"/>
      <c r="I4" s="171"/>
      <c r="J4" s="167"/>
      <c r="K4" s="158" t="s">
        <v>12</v>
      </c>
      <c r="L4" s="30">
        <f>SUMIF($K$16:$K$35,K4,$Q$16:$Q$35)</f>
        <v>0</v>
      </c>
      <c r="M4" s="168"/>
      <c r="N4" s="158" t="s">
        <v>13</v>
      </c>
      <c r="O4" s="30">
        <f>SUMIF($L$16:$L$35,N4,$Q$16:$Q$35)</f>
        <v>0</v>
      </c>
      <c r="R4" s="31" t="s">
        <v>14</v>
      </c>
      <c r="S4" s="1"/>
      <c r="AC4" s="27"/>
      <c r="AD4" s="28"/>
      <c r="AE4" s="88"/>
      <c r="AF4" s="62">
        <f>SUM(AF5:AF7)</f>
        <v>-1000</v>
      </c>
      <c r="AG4" s="62">
        <f>AD4+AF8</f>
        <v>-1000</v>
      </c>
      <c r="AH4" s="29"/>
    </row>
    <row r="5" spans="2:34" ht="14.65" customHeight="1">
      <c r="B5" s="208"/>
      <c r="C5" s="208" t="s">
        <v>15</v>
      </c>
      <c r="D5" s="225"/>
      <c r="E5" s="225"/>
      <c r="F5" s="225"/>
      <c r="G5" s="213"/>
      <c r="I5" s="169"/>
      <c r="J5" s="167"/>
      <c r="K5" s="158" t="s">
        <v>16</v>
      </c>
      <c r="L5" s="19">
        <f>SUMIF($K$16:$K$35,K5,$Q$16:$Q$35)</f>
        <v>0</v>
      </c>
      <c r="M5" s="168"/>
      <c r="N5" s="158" t="s">
        <v>17</v>
      </c>
      <c r="O5" s="30">
        <f>SUMIF($L$16:$L$35,N5,$Q$16:$Q$35)</f>
        <v>0</v>
      </c>
      <c r="R5" s="31" t="s">
        <v>18</v>
      </c>
      <c r="S5" s="2"/>
      <c r="AC5" s="32" t="s">
        <v>19</v>
      </c>
      <c r="AD5" s="56">
        <f>+AE5*$AD$4</f>
        <v>0</v>
      </c>
      <c r="AE5" s="182">
        <v>1</v>
      </c>
      <c r="AF5" s="33">
        <v>0</v>
      </c>
      <c r="AG5" s="60">
        <f>AD5+AF5</f>
        <v>0</v>
      </c>
      <c r="AH5" s="184">
        <f>IFERROR(+AG5/$AG8,"")</f>
        <v>0</v>
      </c>
    </row>
    <row r="6" spans="2:34">
      <c r="B6" s="208"/>
      <c r="C6" s="208" t="s">
        <v>20</v>
      </c>
      <c r="D6" s="226" t="s">
        <v>21</v>
      </c>
      <c r="E6" s="226"/>
      <c r="F6" s="226"/>
      <c r="G6" s="226"/>
      <c r="I6" s="169"/>
      <c r="J6" s="169"/>
      <c r="K6" s="169"/>
      <c r="L6" s="169"/>
      <c r="M6" s="168"/>
      <c r="N6" s="158" t="s">
        <v>22</v>
      </c>
      <c r="O6" s="30">
        <f>SUMIF($L$16:$L$35,N6,$Q$16:$Q$35)</f>
        <v>0</v>
      </c>
      <c r="R6" s="31" t="s">
        <v>23</v>
      </c>
      <c r="S6" s="2"/>
      <c r="AC6" s="32" t="s">
        <v>24</v>
      </c>
      <c r="AD6" s="56">
        <f>+AE6*$AD$4</f>
        <v>0</v>
      </c>
      <c r="AE6" s="182">
        <v>0</v>
      </c>
      <c r="AF6" s="33">
        <v>-1000</v>
      </c>
      <c r="AG6" s="60">
        <f t="shared" ref="AG6:AG7" si="0">AD6+AF6</f>
        <v>-1000</v>
      </c>
      <c r="AH6" s="184">
        <f>IFERROR(+AG6/$AG8,"")</f>
        <v>1</v>
      </c>
    </row>
    <row r="7" spans="2:34" ht="15" customHeight="1">
      <c r="B7" s="208"/>
      <c r="C7" s="208" t="s">
        <v>25</v>
      </c>
      <c r="D7" s="227"/>
      <c r="E7" s="227"/>
      <c r="F7" s="227"/>
      <c r="G7" s="213"/>
      <c r="I7" s="169"/>
      <c r="M7" s="168"/>
      <c r="N7" s="168"/>
      <c r="O7" s="168"/>
      <c r="AC7" s="32" t="s">
        <v>26</v>
      </c>
      <c r="AD7" s="56">
        <f>+AE7*$AD$4</f>
        <v>0</v>
      </c>
      <c r="AE7" s="182"/>
      <c r="AF7" s="33"/>
      <c r="AG7" s="60">
        <f t="shared" si="0"/>
        <v>0</v>
      </c>
      <c r="AH7" s="184">
        <f>IFERROR(+AG7/$AG$8,"")</f>
        <v>0</v>
      </c>
    </row>
    <row r="8" spans="2:34" ht="15.75" customHeight="1" thickBot="1">
      <c r="B8" s="208"/>
      <c r="C8" s="208" t="s">
        <v>27</v>
      </c>
      <c r="D8" s="228"/>
      <c r="E8" s="228"/>
      <c r="F8" s="172"/>
      <c r="G8" s="213"/>
      <c r="I8" s="169"/>
      <c r="J8" s="170"/>
      <c r="K8" s="207"/>
      <c r="L8" s="207"/>
      <c r="M8" s="35"/>
      <c r="N8" s="35"/>
      <c r="O8" s="10"/>
      <c r="P8" s="175"/>
      <c r="R8" s="6"/>
      <c r="S8" s="6"/>
      <c r="AC8" s="32" t="s">
        <v>28</v>
      </c>
      <c r="AD8" s="57">
        <f>SUM(AD5:AD7)</f>
        <v>0</v>
      </c>
      <c r="AE8" s="189">
        <f>SUM(AE5:AE7)</f>
        <v>1</v>
      </c>
      <c r="AF8" s="57">
        <f>SUM(AF5:AF7)</f>
        <v>-1000</v>
      </c>
      <c r="AG8" s="57">
        <f>SUM(AG5:AG7)</f>
        <v>-1000</v>
      </c>
      <c r="AH8" s="190">
        <f>SUM(AH5:AH7)</f>
        <v>1</v>
      </c>
    </row>
    <row r="9" spans="2:34" ht="15.75" customHeight="1" thickTop="1">
      <c r="B9" s="208"/>
      <c r="C9" s="208" t="s">
        <v>29</v>
      </c>
      <c r="D9" s="229"/>
      <c r="E9" s="229"/>
      <c r="F9" s="229"/>
      <c r="G9" s="229"/>
      <c r="H9" s="170"/>
      <c r="I9" s="170"/>
      <c r="J9" s="170"/>
      <c r="K9" s="203"/>
      <c r="L9" s="203"/>
      <c r="M9" s="35"/>
      <c r="N9" s="35"/>
      <c r="O9" s="10"/>
      <c r="P9" s="175"/>
      <c r="R9" s="6"/>
      <c r="S9" s="6"/>
      <c r="AC9" s="32"/>
      <c r="AD9" s="204"/>
      <c r="AE9" s="205"/>
      <c r="AF9" s="204"/>
      <c r="AG9" s="204"/>
      <c r="AH9" s="206"/>
    </row>
    <row r="10" spans="2:34" ht="15.75" thickBot="1">
      <c r="B10" s="35"/>
      <c r="C10" s="35"/>
      <c r="D10" s="230" t="s">
        <v>30</v>
      </c>
      <c r="E10" s="230"/>
      <c r="F10" s="230"/>
      <c r="G10" s="230"/>
      <c r="H10" s="170"/>
      <c r="I10" s="170"/>
      <c r="J10" s="170"/>
      <c r="K10" s="18"/>
      <c r="L10" s="18"/>
      <c r="M10" s="35"/>
      <c r="N10" s="35"/>
      <c r="O10" s="10"/>
      <c r="P10" s="175"/>
      <c r="R10" s="6"/>
      <c r="S10" s="6"/>
      <c r="AC10" s="217" t="s">
        <v>31</v>
      </c>
      <c r="AD10" s="37"/>
      <c r="AE10" s="146"/>
      <c r="AF10" s="37"/>
      <c r="AG10" s="37"/>
      <c r="AH10" s="152"/>
    </row>
    <row r="11" spans="2:34">
      <c r="B11" s="35"/>
      <c r="C11" s="35"/>
      <c r="D11" s="231"/>
      <c r="E11" s="231"/>
      <c r="F11" s="231"/>
      <c r="G11" s="231"/>
      <c r="H11" s="170"/>
      <c r="I11" s="170"/>
      <c r="J11" s="170"/>
      <c r="K11" s="18"/>
      <c r="L11" s="18"/>
      <c r="M11" s="35"/>
      <c r="N11" s="35"/>
      <c r="O11" s="10"/>
      <c r="P11" s="175"/>
      <c r="R11" s="6"/>
      <c r="S11" s="6"/>
      <c r="AC11" s="39"/>
      <c r="AD11" s="40"/>
      <c r="AE11" s="147"/>
      <c r="AF11" s="40"/>
      <c r="AG11" s="40"/>
      <c r="AH11" s="153"/>
    </row>
    <row r="12" spans="2:34" ht="15.75" thickBot="1">
      <c r="B12" s="10"/>
      <c r="E12" s="34"/>
      <c r="G12" s="173"/>
      <c r="K12" s="18"/>
      <c r="L12" s="18"/>
      <c r="O12" s="10"/>
      <c r="Q12" s="159" t="str">
        <f>IF(ROUND(SUM(Q16:Q35),0)=0,"","Must Net to Zero")</f>
        <v/>
      </c>
      <c r="AE12" s="148"/>
      <c r="AH12" s="154"/>
    </row>
    <row r="13" spans="2:34" ht="15" customHeight="1">
      <c r="B13" s="223" t="s">
        <v>32</v>
      </c>
      <c r="C13" s="223"/>
      <c r="D13" s="223"/>
      <c r="E13" s="223"/>
      <c r="F13" s="222" t="s">
        <v>33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0" t="s">
        <v>34</v>
      </c>
      <c r="R13" s="220"/>
      <c r="S13" s="220"/>
      <c r="AC13" s="11" t="s">
        <v>2</v>
      </c>
      <c r="AD13" s="12"/>
      <c r="AE13" s="149"/>
      <c r="AF13" s="13"/>
      <c r="AG13" s="13"/>
      <c r="AH13" s="155"/>
    </row>
    <row r="14" spans="2:34">
      <c r="B14" s="41" t="s">
        <v>35</v>
      </c>
      <c r="C14" s="41" t="s">
        <v>35</v>
      </c>
      <c r="D14" s="41" t="s">
        <v>35</v>
      </c>
      <c r="E14" s="42" t="s">
        <v>36</v>
      </c>
      <c r="F14" s="41" t="s">
        <v>35</v>
      </c>
      <c r="G14" s="41" t="s">
        <v>35</v>
      </c>
      <c r="H14" s="41" t="s">
        <v>35</v>
      </c>
      <c r="I14" s="41" t="s">
        <v>35</v>
      </c>
      <c r="J14" s="41" t="s">
        <v>35</v>
      </c>
      <c r="K14" s="41" t="s">
        <v>35</v>
      </c>
      <c r="L14" s="41" t="s">
        <v>35</v>
      </c>
      <c r="M14" s="41" t="s">
        <v>35</v>
      </c>
      <c r="N14" s="41" t="s">
        <v>35</v>
      </c>
      <c r="O14" s="43" t="s">
        <v>36</v>
      </c>
      <c r="P14" s="43" t="s">
        <v>36</v>
      </c>
      <c r="Q14" s="42" t="s">
        <v>36</v>
      </c>
      <c r="R14" s="41" t="s">
        <v>35</v>
      </c>
      <c r="S14" s="41" t="s">
        <v>37</v>
      </c>
      <c r="AC14" s="20"/>
      <c r="AD14" s="21" t="s">
        <v>6</v>
      </c>
      <c r="AE14" s="150" t="s">
        <v>7</v>
      </c>
      <c r="AF14" s="23" t="s">
        <v>8</v>
      </c>
      <c r="AG14" s="24" t="s">
        <v>9</v>
      </c>
      <c r="AH14" s="156" t="s">
        <v>10</v>
      </c>
    </row>
    <row r="15" spans="2:34" ht="60">
      <c r="B15" s="44" t="s">
        <v>38</v>
      </c>
      <c r="C15" s="45" t="s">
        <v>39</v>
      </c>
      <c r="D15" s="45" t="s">
        <v>40</v>
      </c>
      <c r="E15" s="45" t="s">
        <v>41</v>
      </c>
      <c r="F15" s="44" t="s">
        <v>42</v>
      </c>
      <c r="G15" s="44" t="s">
        <v>43</v>
      </c>
      <c r="H15" s="44" t="s">
        <v>44</v>
      </c>
      <c r="I15" s="44" t="s">
        <v>45</v>
      </c>
      <c r="J15" s="44" t="s">
        <v>46</v>
      </c>
      <c r="K15" s="46" t="s">
        <v>47</v>
      </c>
      <c r="L15" s="46" t="s">
        <v>48</v>
      </c>
      <c r="M15" s="47" t="s">
        <v>49</v>
      </c>
      <c r="N15" s="47" t="s">
        <v>50</v>
      </c>
      <c r="O15" s="47" t="s">
        <v>51</v>
      </c>
      <c r="P15" s="47" t="s">
        <v>52</v>
      </c>
      <c r="Q15" s="45" t="s">
        <v>53</v>
      </c>
      <c r="R15" s="44" t="s">
        <v>54</v>
      </c>
      <c r="S15" s="44" t="s">
        <v>55</v>
      </c>
      <c r="T15" s="10" t="s">
        <v>56</v>
      </c>
      <c r="U15" s="210" t="s">
        <v>57</v>
      </c>
      <c r="V15" s="10" t="s">
        <v>56</v>
      </c>
      <c r="W15" s="221" t="s">
        <v>58</v>
      </c>
      <c r="X15" s="221"/>
      <c r="Z15" s="48" t="s">
        <v>59</v>
      </c>
      <c r="AC15" s="27"/>
      <c r="AD15" s="28">
        <v>0</v>
      </c>
      <c r="AE15" s="151"/>
      <c r="AF15" s="140">
        <f>SUM(AF16:AF18)</f>
        <v>0</v>
      </c>
      <c r="AG15" s="140">
        <f>AD15+AF19</f>
        <v>0</v>
      </c>
      <c r="AH15" s="157"/>
    </row>
    <row r="16" spans="2:34">
      <c r="C16" s="49"/>
      <c r="D16" s="50"/>
      <c r="E16" s="54">
        <f t="shared" ref="E16:E35" si="1">+D16-C16</f>
        <v>0</v>
      </c>
      <c r="F16" s="162"/>
      <c r="G16" s="162"/>
      <c r="H16" s="162"/>
      <c r="I16" s="162"/>
      <c r="J16" s="162"/>
      <c r="K16" s="17"/>
      <c r="L16" s="17"/>
      <c r="M16" s="186"/>
      <c r="N16" s="186"/>
      <c r="O16" s="177">
        <f t="shared" ref="O16:O35" si="2">+N16-M16</f>
        <v>0</v>
      </c>
      <c r="P16" s="176">
        <f t="shared" ref="P16:P35" si="3">O16*100</f>
        <v>0</v>
      </c>
      <c r="Q16" s="180">
        <f t="shared" ref="Q16:Q35" si="4">ROUND(+(D16*N16)-(C16*M16),2)</f>
        <v>0</v>
      </c>
      <c r="S16" s="139"/>
      <c r="U16" s="144">
        <f t="shared" ref="U16:U35" si="5">LEN(R16)</f>
        <v>0</v>
      </c>
      <c r="W16" s="10" t="s">
        <v>60</v>
      </c>
      <c r="X16" s="30">
        <f t="shared" ref="X16:X27" si="6">SUMIF($G$16:$G$35,$W16,$Q$16:$Q$35)</f>
        <v>0</v>
      </c>
      <c r="Z16" s="10" t="str">
        <f t="shared" ref="Z16:Z35" si="7">_xlfn.CONCAT("POCMP - ",G16," - ",H16)</f>
        <v xml:space="preserve">POCMP -  - </v>
      </c>
      <c r="AC16" s="32" t="s">
        <v>19</v>
      </c>
      <c r="AD16" s="141">
        <f>+AE16*$AD$15</f>
        <v>0</v>
      </c>
      <c r="AE16" s="182"/>
      <c r="AF16" s="33"/>
      <c r="AG16" s="142">
        <f>AD16+AF16</f>
        <v>0</v>
      </c>
      <c r="AH16" s="184" t="str">
        <f>IFERROR(+AG16/$AG19,"")</f>
        <v/>
      </c>
    </row>
    <row r="17" spans="2:34">
      <c r="C17" s="50"/>
      <c r="D17" s="50"/>
      <c r="E17" s="54">
        <f t="shared" si="1"/>
        <v>0</v>
      </c>
      <c r="F17" s="162"/>
      <c r="G17" s="162"/>
      <c r="H17" s="162"/>
      <c r="I17" s="162"/>
      <c r="J17" s="162"/>
      <c r="K17" s="17"/>
      <c r="L17" s="17"/>
      <c r="M17" s="187"/>
      <c r="N17" s="187"/>
      <c r="O17" s="177">
        <f t="shared" si="2"/>
        <v>0</v>
      </c>
      <c r="P17" s="176">
        <f t="shared" si="3"/>
        <v>0</v>
      </c>
      <c r="Q17" s="180">
        <f t="shared" si="4"/>
        <v>0</v>
      </c>
      <c r="S17" s="139"/>
      <c r="U17" s="144">
        <f t="shared" si="5"/>
        <v>0</v>
      </c>
      <c r="W17" s="10" t="s">
        <v>61</v>
      </c>
      <c r="X17" s="30">
        <f t="shared" si="6"/>
        <v>0</v>
      </c>
      <c r="Z17" s="10" t="str">
        <f t="shared" si="7"/>
        <v xml:space="preserve">POCMP -  - </v>
      </c>
      <c r="AC17" s="32" t="s">
        <v>24</v>
      </c>
      <c r="AD17" s="141">
        <f>+AE17*$AD$15</f>
        <v>0</v>
      </c>
      <c r="AE17" s="182"/>
      <c r="AF17" s="33"/>
      <c r="AG17" s="142">
        <f>AD17+AF17</f>
        <v>0</v>
      </c>
      <c r="AH17" s="184" t="str">
        <f>IFERROR(+AG17/$AG19,"")</f>
        <v/>
      </c>
    </row>
    <row r="18" spans="2:34">
      <c r="C18" s="50"/>
      <c r="D18" s="50"/>
      <c r="E18" s="54">
        <f t="shared" si="1"/>
        <v>0</v>
      </c>
      <c r="F18" s="162"/>
      <c r="G18" s="162"/>
      <c r="H18" s="162"/>
      <c r="I18" s="162"/>
      <c r="J18" s="162"/>
      <c r="K18" s="17"/>
      <c r="L18" s="17"/>
      <c r="M18" s="186"/>
      <c r="N18" s="186"/>
      <c r="O18" s="177">
        <f t="shared" si="2"/>
        <v>0</v>
      </c>
      <c r="P18" s="176">
        <f t="shared" si="3"/>
        <v>0</v>
      </c>
      <c r="Q18" s="180">
        <f t="shared" si="4"/>
        <v>0</v>
      </c>
      <c r="S18" s="139"/>
      <c r="U18" s="144">
        <f t="shared" si="5"/>
        <v>0</v>
      </c>
      <c r="W18" s="10" t="s">
        <v>62</v>
      </c>
      <c r="X18" s="30">
        <f t="shared" si="6"/>
        <v>0</v>
      </c>
      <c r="Z18" s="10" t="str">
        <f t="shared" si="7"/>
        <v xml:space="preserve">POCMP -  - </v>
      </c>
      <c r="AC18" s="32" t="s">
        <v>26</v>
      </c>
      <c r="AD18" s="141">
        <f>+AE18*$AD$4</f>
        <v>0</v>
      </c>
      <c r="AE18" s="182"/>
      <c r="AF18" s="33"/>
      <c r="AG18" s="142">
        <f>AD18+AF18</f>
        <v>0</v>
      </c>
      <c r="AH18" s="184">
        <f>IFERROR(+AG18/$AG$8,"")</f>
        <v>0</v>
      </c>
    </row>
    <row r="19" spans="2:34" ht="15.75" thickBot="1">
      <c r="C19" s="50"/>
      <c r="D19" s="50"/>
      <c r="E19" s="54">
        <f t="shared" si="1"/>
        <v>0</v>
      </c>
      <c r="F19" s="162"/>
      <c r="G19" s="162"/>
      <c r="H19" s="162"/>
      <c r="I19" s="162"/>
      <c r="J19" s="162"/>
      <c r="K19" s="17"/>
      <c r="L19" s="17"/>
      <c r="M19" s="52"/>
      <c r="N19" s="52"/>
      <c r="O19" s="177">
        <f t="shared" si="2"/>
        <v>0</v>
      </c>
      <c r="P19" s="176">
        <f t="shared" si="3"/>
        <v>0</v>
      </c>
      <c r="Q19" s="180">
        <f t="shared" si="4"/>
        <v>0</v>
      </c>
      <c r="S19" s="139"/>
      <c r="U19" s="144">
        <f t="shared" si="5"/>
        <v>0</v>
      </c>
      <c r="W19" s="10" t="s">
        <v>63</v>
      </c>
      <c r="X19" s="30">
        <f t="shared" si="6"/>
        <v>0</v>
      </c>
      <c r="Z19" s="10" t="str">
        <f t="shared" si="7"/>
        <v xml:space="preserve">POCMP -  - </v>
      </c>
      <c r="AC19" s="32" t="s">
        <v>28</v>
      </c>
      <c r="AD19" s="143">
        <f>SUM(AD16:AD18)</f>
        <v>0</v>
      </c>
      <c r="AE19" s="183">
        <f>SUM(AE16:AE18)</f>
        <v>0</v>
      </c>
      <c r="AF19" s="143">
        <f>SUM(AF16:AF18)</f>
        <v>0</v>
      </c>
      <c r="AG19" s="143">
        <f>SUM(AG16:AG18)</f>
        <v>0</v>
      </c>
      <c r="AH19" s="185">
        <f>SUM(AH16:AH18)</f>
        <v>0</v>
      </c>
    </row>
    <row r="20" spans="2:34" ht="16.5" thickTop="1" thickBot="1">
      <c r="C20" s="50"/>
      <c r="D20" s="50"/>
      <c r="E20" s="164">
        <f t="shared" si="1"/>
        <v>0</v>
      </c>
      <c r="F20" s="162"/>
      <c r="G20" s="162"/>
      <c r="H20" s="162"/>
      <c r="I20" s="162"/>
      <c r="J20" s="162"/>
      <c r="K20" s="17"/>
      <c r="L20" s="17"/>
      <c r="M20" s="52"/>
      <c r="N20" s="52"/>
      <c r="O20" s="178">
        <f t="shared" si="2"/>
        <v>0</v>
      </c>
      <c r="P20" s="176">
        <f t="shared" si="3"/>
        <v>0</v>
      </c>
      <c r="Q20" s="180">
        <f t="shared" si="4"/>
        <v>0</v>
      </c>
      <c r="S20" s="139"/>
      <c r="U20" s="144">
        <f t="shared" si="5"/>
        <v>0</v>
      </c>
      <c r="W20" s="10" t="s">
        <v>64</v>
      </c>
      <c r="X20" s="30">
        <f t="shared" si="6"/>
        <v>0</v>
      </c>
      <c r="Z20" s="10" t="str">
        <f t="shared" si="7"/>
        <v xml:space="preserve">POCMP -  - </v>
      </c>
      <c r="AC20" s="217" t="str">
        <f>AC10</f>
        <v>Enter applicable values in blue cells</v>
      </c>
      <c r="AD20" s="37"/>
      <c r="AE20" s="37"/>
      <c r="AF20" s="37"/>
      <c r="AG20" s="37"/>
      <c r="AH20" s="38"/>
    </row>
    <row r="21" spans="2:34">
      <c r="C21" s="50"/>
      <c r="D21" s="50"/>
      <c r="E21" s="164">
        <f t="shared" si="1"/>
        <v>0</v>
      </c>
      <c r="F21" s="162"/>
      <c r="G21" s="162"/>
      <c r="H21" s="162"/>
      <c r="I21" s="162"/>
      <c r="J21" s="162"/>
      <c r="K21" s="17"/>
      <c r="L21" s="17"/>
      <c r="M21" s="52"/>
      <c r="N21" s="52"/>
      <c r="O21" s="178">
        <f t="shared" si="2"/>
        <v>0</v>
      </c>
      <c r="P21" s="176">
        <f t="shared" si="3"/>
        <v>0</v>
      </c>
      <c r="Q21" s="181">
        <f t="shared" si="4"/>
        <v>0</v>
      </c>
      <c r="S21" s="139"/>
      <c r="U21" s="144">
        <f t="shared" si="5"/>
        <v>0</v>
      </c>
      <c r="W21" s="10" t="s">
        <v>65</v>
      </c>
      <c r="X21" s="30">
        <f t="shared" si="6"/>
        <v>0</v>
      </c>
      <c r="Z21" s="10" t="str">
        <f t="shared" si="7"/>
        <v xml:space="preserve">POCMP -  - </v>
      </c>
    </row>
    <row r="22" spans="2:34" ht="15.75" thickBot="1">
      <c r="C22" s="50"/>
      <c r="D22" s="50"/>
      <c r="E22" s="164">
        <f t="shared" si="1"/>
        <v>0</v>
      </c>
      <c r="F22" s="162"/>
      <c r="G22" s="162"/>
      <c r="H22" s="162"/>
      <c r="I22" s="162"/>
      <c r="J22" s="162"/>
      <c r="K22" s="17"/>
      <c r="L22" s="17"/>
      <c r="M22" s="52"/>
      <c r="N22" s="52"/>
      <c r="O22" s="178">
        <f t="shared" si="2"/>
        <v>0</v>
      </c>
      <c r="P22" s="176">
        <f t="shared" si="3"/>
        <v>0</v>
      </c>
      <c r="Q22" s="181">
        <f t="shared" si="4"/>
        <v>0</v>
      </c>
      <c r="S22" s="139"/>
      <c r="U22" s="144">
        <f t="shared" si="5"/>
        <v>0</v>
      </c>
      <c r="W22" s="10" t="s">
        <v>66</v>
      </c>
      <c r="X22" s="30">
        <f t="shared" si="6"/>
        <v>0</v>
      </c>
      <c r="Z22" s="10" t="str">
        <f t="shared" si="7"/>
        <v xml:space="preserve">POCMP -  - </v>
      </c>
      <c r="AC22" s="53"/>
    </row>
    <row r="23" spans="2:34">
      <c r="B23" s="188"/>
      <c r="C23" s="49"/>
      <c r="D23" s="50"/>
      <c r="E23" s="164">
        <f t="shared" si="1"/>
        <v>0</v>
      </c>
      <c r="F23" s="162"/>
      <c r="G23" s="162"/>
      <c r="H23" s="162"/>
      <c r="I23" s="162"/>
      <c r="J23" s="162"/>
      <c r="K23" s="17"/>
      <c r="L23" s="17"/>
      <c r="M23" s="52"/>
      <c r="N23" s="52"/>
      <c r="O23" s="178">
        <f t="shared" si="2"/>
        <v>0</v>
      </c>
      <c r="P23" s="176">
        <f t="shared" si="3"/>
        <v>0</v>
      </c>
      <c r="Q23" s="181">
        <f t="shared" si="4"/>
        <v>0</v>
      </c>
      <c r="S23" s="139"/>
      <c r="U23" s="144">
        <f t="shared" si="5"/>
        <v>0</v>
      </c>
      <c r="W23" s="10" t="s">
        <v>67</v>
      </c>
      <c r="X23" s="30">
        <f t="shared" si="6"/>
        <v>0</v>
      </c>
      <c r="Z23" s="10" t="str">
        <f t="shared" si="7"/>
        <v xml:space="preserve">POCMP -  - </v>
      </c>
      <c r="AC23" s="11" t="s">
        <v>2</v>
      </c>
      <c r="AD23" s="12"/>
      <c r="AE23" s="149"/>
      <c r="AF23" s="13"/>
      <c r="AG23" s="13"/>
      <c r="AH23" s="155"/>
    </row>
    <row r="24" spans="2:34">
      <c r="C24" s="49"/>
      <c r="D24" s="50"/>
      <c r="E24" s="164">
        <f t="shared" si="1"/>
        <v>0</v>
      </c>
      <c r="F24" s="162"/>
      <c r="G24" s="162"/>
      <c r="H24" s="162"/>
      <c r="I24" s="162"/>
      <c r="J24" s="162"/>
      <c r="K24" s="17"/>
      <c r="L24" s="17"/>
      <c r="M24" s="52"/>
      <c r="N24" s="52"/>
      <c r="O24" s="178">
        <f t="shared" si="2"/>
        <v>0</v>
      </c>
      <c r="P24" s="176">
        <f t="shared" si="3"/>
        <v>0</v>
      </c>
      <c r="Q24" s="181">
        <f t="shared" si="4"/>
        <v>0</v>
      </c>
      <c r="S24" s="139"/>
      <c r="U24" s="144">
        <f t="shared" si="5"/>
        <v>0</v>
      </c>
      <c r="W24" s="10" t="s">
        <v>68</v>
      </c>
      <c r="X24" s="30">
        <f t="shared" si="6"/>
        <v>0</v>
      </c>
      <c r="Z24" s="10" t="str">
        <f t="shared" si="7"/>
        <v xml:space="preserve">POCMP -  - </v>
      </c>
      <c r="AC24" s="20"/>
      <c r="AD24" s="21" t="s">
        <v>6</v>
      </c>
      <c r="AE24" s="150" t="s">
        <v>7</v>
      </c>
      <c r="AF24" s="23" t="s">
        <v>8</v>
      </c>
      <c r="AG24" s="24" t="s">
        <v>9</v>
      </c>
      <c r="AH24" s="156" t="s">
        <v>10</v>
      </c>
    </row>
    <row r="25" spans="2:34">
      <c r="C25" s="174"/>
      <c r="D25" s="174"/>
      <c r="E25" s="164">
        <f t="shared" si="1"/>
        <v>0</v>
      </c>
      <c r="F25" s="162"/>
      <c r="G25" s="162"/>
      <c r="H25" s="162"/>
      <c r="I25" s="162"/>
      <c r="J25" s="162"/>
      <c r="K25" s="17"/>
      <c r="L25" s="17"/>
      <c r="M25" s="52"/>
      <c r="N25" s="52"/>
      <c r="O25" s="178">
        <f t="shared" si="2"/>
        <v>0</v>
      </c>
      <c r="P25" s="176">
        <f t="shared" si="3"/>
        <v>0</v>
      </c>
      <c r="Q25" s="181">
        <f t="shared" si="4"/>
        <v>0</v>
      </c>
      <c r="S25" s="139"/>
      <c r="U25" s="144">
        <f t="shared" si="5"/>
        <v>0</v>
      </c>
      <c r="W25" s="10" t="s">
        <v>69</v>
      </c>
      <c r="X25" s="30">
        <f t="shared" si="6"/>
        <v>0</v>
      </c>
      <c r="Z25" s="10" t="str">
        <f t="shared" si="7"/>
        <v xml:space="preserve">POCMP -  - </v>
      </c>
      <c r="AC25" s="27"/>
      <c r="AD25" s="28"/>
      <c r="AE25" s="151"/>
      <c r="AF25" s="140">
        <f>SUM(AF26:AF28)</f>
        <v>0</v>
      </c>
      <c r="AG25" s="140">
        <f>AD25+AF29</f>
        <v>0</v>
      </c>
      <c r="AH25" s="157"/>
    </row>
    <row r="26" spans="2:34">
      <c r="C26" s="174"/>
      <c r="D26" s="174"/>
      <c r="E26" s="164">
        <f t="shared" si="1"/>
        <v>0</v>
      </c>
      <c r="F26" s="162"/>
      <c r="G26" s="162"/>
      <c r="H26" s="162"/>
      <c r="I26" s="162"/>
      <c r="J26" s="162"/>
      <c r="K26" s="17"/>
      <c r="L26" s="17"/>
      <c r="M26" s="52"/>
      <c r="N26" s="52"/>
      <c r="O26" s="178">
        <f t="shared" si="2"/>
        <v>0</v>
      </c>
      <c r="P26" s="176">
        <f t="shared" si="3"/>
        <v>0</v>
      </c>
      <c r="Q26" s="181">
        <f t="shared" si="4"/>
        <v>0</v>
      </c>
      <c r="S26" s="139"/>
      <c r="U26" s="144">
        <f t="shared" si="5"/>
        <v>0</v>
      </c>
      <c r="W26" s="10" t="s">
        <v>70</v>
      </c>
      <c r="X26" s="30">
        <f t="shared" si="6"/>
        <v>0</v>
      </c>
      <c r="Z26" s="10" t="str">
        <f t="shared" si="7"/>
        <v xml:space="preserve">POCMP -  - </v>
      </c>
      <c r="AC26" s="32" t="s">
        <v>19</v>
      </c>
      <c r="AD26" s="141"/>
      <c r="AE26" s="182"/>
      <c r="AF26" s="33"/>
      <c r="AG26" s="142">
        <f>AD26+AF26</f>
        <v>0</v>
      </c>
      <c r="AH26" s="184" t="str">
        <f>IFERROR(+AG26/$AG29,"")</f>
        <v/>
      </c>
    </row>
    <row r="27" spans="2:34">
      <c r="C27" s="174"/>
      <c r="D27" s="174"/>
      <c r="E27" s="164">
        <f t="shared" si="1"/>
        <v>0</v>
      </c>
      <c r="F27" s="162"/>
      <c r="G27" s="162"/>
      <c r="H27" s="162"/>
      <c r="I27" s="162"/>
      <c r="J27" s="162"/>
      <c r="K27" s="17"/>
      <c r="L27" s="17"/>
      <c r="M27" s="52"/>
      <c r="N27" s="52"/>
      <c r="O27" s="178">
        <f t="shared" si="2"/>
        <v>0</v>
      </c>
      <c r="P27" s="176">
        <f t="shared" si="3"/>
        <v>0</v>
      </c>
      <c r="Q27" s="181">
        <f t="shared" si="4"/>
        <v>0</v>
      </c>
      <c r="S27" s="139"/>
      <c r="U27" s="144">
        <f t="shared" si="5"/>
        <v>0</v>
      </c>
      <c r="W27" s="10" t="s">
        <v>71</v>
      </c>
      <c r="X27" s="30">
        <f t="shared" si="6"/>
        <v>0</v>
      </c>
      <c r="Z27" s="10" t="str">
        <f t="shared" si="7"/>
        <v xml:space="preserve">POCMP -  - </v>
      </c>
      <c r="AC27" s="32" t="s">
        <v>24</v>
      </c>
      <c r="AD27" s="141">
        <f>+AE27*$AD$15</f>
        <v>0</v>
      </c>
      <c r="AE27" s="182"/>
      <c r="AF27" s="33"/>
      <c r="AG27" s="142">
        <f>AD27+AF27</f>
        <v>0</v>
      </c>
      <c r="AH27" s="184" t="str">
        <f>IFERROR(+AG27/$AG29,"")</f>
        <v/>
      </c>
    </row>
    <row r="28" spans="2:34" ht="15.75" thickBot="1">
      <c r="C28" s="174"/>
      <c r="D28" s="174"/>
      <c r="E28" s="164">
        <f t="shared" si="1"/>
        <v>0</v>
      </c>
      <c r="F28" s="162"/>
      <c r="G28" s="162"/>
      <c r="H28" s="162"/>
      <c r="I28" s="162"/>
      <c r="J28" s="162"/>
      <c r="K28" s="17"/>
      <c r="L28" s="17"/>
      <c r="M28" s="52"/>
      <c r="N28" s="52"/>
      <c r="O28" s="178">
        <f t="shared" si="2"/>
        <v>0</v>
      </c>
      <c r="P28" s="176">
        <f t="shared" si="3"/>
        <v>0</v>
      </c>
      <c r="Q28" s="181">
        <f t="shared" si="4"/>
        <v>0</v>
      </c>
      <c r="S28" s="139"/>
      <c r="U28" s="144">
        <f t="shared" si="5"/>
        <v>0</v>
      </c>
      <c r="X28" s="160">
        <f>SUM(X16:X27)</f>
        <v>0</v>
      </c>
      <c r="Z28" s="10" t="str">
        <f t="shared" si="7"/>
        <v xml:space="preserve">POCMP -  - </v>
      </c>
      <c r="AC28" s="32" t="s">
        <v>26</v>
      </c>
      <c r="AD28" s="141">
        <f>+AE28*$AD$4</f>
        <v>0</v>
      </c>
      <c r="AE28" s="182"/>
      <c r="AF28" s="33"/>
      <c r="AG28" s="142">
        <f>AD28+AF28</f>
        <v>0</v>
      </c>
      <c r="AH28" s="184">
        <f>IFERROR(+AG28/$AG$8,"")</f>
        <v>0</v>
      </c>
    </row>
    <row r="29" spans="2:34" ht="16.5" thickTop="1" thickBot="1">
      <c r="C29" s="174"/>
      <c r="D29" s="174"/>
      <c r="E29" s="164">
        <f t="shared" si="1"/>
        <v>0</v>
      </c>
      <c r="F29" s="162"/>
      <c r="G29" s="162"/>
      <c r="H29" s="162"/>
      <c r="I29" s="162"/>
      <c r="J29" s="162"/>
      <c r="K29" s="17"/>
      <c r="L29" s="17"/>
      <c r="M29" s="52"/>
      <c r="N29" s="52"/>
      <c r="O29" s="178">
        <f t="shared" si="2"/>
        <v>0</v>
      </c>
      <c r="P29" s="176">
        <f t="shared" si="3"/>
        <v>0</v>
      </c>
      <c r="Q29" s="181">
        <f t="shared" si="4"/>
        <v>0</v>
      </c>
      <c r="S29" s="139"/>
      <c r="U29" s="144">
        <f t="shared" si="5"/>
        <v>0</v>
      </c>
      <c r="Z29" s="10" t="str">
        <f t="shared" si="7"/>
        <v xml:space="preserve">POCMP -  - </v>
      </c>
      <c r="AC29" s="32" t="s">
        <v>28</v>
      </c>
      <c r="AD29" s="143">
        <f>SUM(AD26:AD28)</f>
        <v>0</v>
      </c>
      <c r="AE29" s="183">
        <f>SUM(AE26:AE28)</f>
        <v>0</v>
      </c>
      <c r="AF29" s="143">
        <f>SUM(AF26:AF28)</f>
        <v>0</v>
      </c>
      <c r="AG29" s="143">
        <f>SUM(AG26:AG28)</f>
        <v>0</v>
      </c>
      <c r="AH29" s="185">
        <f>SUM(AH26:AH28)</f>
        <v>0</v>
      </c>
    </row>
    <row r="30" spans="2:34" ht="16.5" thickTop="1" thickBot="1">
      <c r="C30" s="174"/>
      <c r="D30" s="174"/>
      <c r="E30" s="164">
        <f t="shared" si="1"/>
        <v>0</v>
      </c>
      <c r="F30" s="162"/>
      <c r="G30" s="162"/>
      <c r="H30" s="162"/>
      <c r="I30" s="162"/>
      <c r="J30" s="162"/>
      <c r="K30" s="17"/>
      <c r="L30" s="17"/>
      <c r="M30" s="52"/>
      <c r="N30" s="165"/>
      <c r="O30" s="178">
        <f t="shared" si="2"/>
        <v>0</v>
      </c>
      <c r="P30" s="176">
        <f t="shared" si="3"/>
        <v>0</v>
      </c>
      <c r="Q30" s="181">
        <f t="shared" si="4"/>
        <v>0</v>
      </c>
      <c r="S30" s="139"/>
      <c r="U30" s="144">
        <f t="shared" si="5"/>
        <v>0</v>
      </c>
      <c r="Z30" s="10" t="str">
        <f t="shared" si="7"/>
        <v xml:space="preserve">POCMP -  - </v>
      </c>
      <c r="AC30" s="217" t="str">
        <f>AC20</f>
        <v>Enter applicable values in blue cells</v>
      </c>
      <c r="AD30" s="37"/>
      <c r="AE30" s="37"/>
      <c r="AF30" s="37"/>
      <c r="AG30" s="37"/>
      <c r="AH30" s="38"/>
    </row>
    <row r="31" spans="2:34">
      <c r="C31" s="163"/>
      <c r="D31" s="163"/>
      <c r="E31" s="164">
        <f t="shared" si="1"/>
        <v>0</v>
      </c>
      <c r="F31" s="162"/>
      <c r="G31" s="162"/>
      <c r="H31" s="162"/>
      <c r="I31" s="162"/>
      <c r="J31" s="162"/>
      <c r="K31" s="17"/>
      <c r="L31" s="17"/>
      <c r="M31" s="165"/>
      <c r="N31" s="165"/>
      <c r="O31" s="178">
        <f t="shared" si="2"/>
        <v>0</v>
      </c>
      <c r="P31" s="176">
        <f t="shared" si="3"/>
        <v>0</v>
      </c>
      <c r="Q31" s="181">
        <f t="shared" si="4"/>
        <v>0</v>
      </c>
      <c r="S31" s="139"/>
      <c r="U31" s="144">
        <f t="shared" si="5"/>
        <v>0</v>
      </c>
      <c r="Z31" s="10" t="str">
        <f t="shared" si="7"/>
        <v xml:space="preserve">POCMP -  - </v>
      </c>
      <c r="AE31"/>
    </row>
    <row r="32" spans="2:34" ht="15.75" thickBot="1">
      <c r="C32" s="163"/>
      <c r="D32" s="163"/>
      <c r="E32" s="164">
        <f t="shared" si="1"/>
        <v>0</v>
      </c>
      <c r="F32" s="162"/>
      <c r="G32" s="162"/>
      <c r="H32" s="162"/>
      <c r="I32" s="162"/>
      <c r="J32" s="162"/>
      <c r="K32" s="17"/>
      <c r="L32" s="17"/>
      <c r="M32" s="165"/>
      <c r="N32" s="165"/>
      <c r="O32" s="178">
        <f t="shared" si="2"/>
        <v>0</v>
      </c>
      <c r="P32" s="176">
        <f t="shared" si="3"/>
        <v>0</v>
      </c>
      <c r="Q32" s="181">
        <f t="shared" si="4"/>
        <v>0</v>
      </c>
      <c r="S32" s="139"/>
      <c r="U32" s="144">
        <f t="shared" si="5"/>
        <v>0</v>
      </c>
      <c r="Z32" s="10" t="str">
        <f t="shared" si="7"/>
        <v xml:space="preserve">POCMP -  - </v>
      </c>
      <c r="AE32"/>
    </row>
    <row r="33" spans="3:34">
      <c r="C33" s="163"/>
      <c r="D33" s="163"/>
      <c r="E33" s="164">
        <f t="shared" si="1"/>
        <v>0</v>
      </c>
      <c r="F33" s="162"/>
      <c r="G33" s="162"/>
      <c r="H33" s="162"/>
      <c r="I33" s="162"/>
      <c r="J33" s="162"/>
      <c r="K33" s="17"/>
      <c r="L33" s="17"/>
      <c r="M33" s="165"/>
      <c r="N33" s="165"/>
      <c r="O33" s="178">
        <f t="shared" si="2"/>
        <v>0</v>
      </c>
      <c r="P33" s="176">
        <f t="shared" si="3"/>
        <v>0</v>
      </c>
      <c r="Q33" s="181">
        <f t="shared" si="4"/>
        <v>0</v>
      </c>
      <c r="S33" s="139"/>
      <c r="U33" s="144">
        <f t="shared" si="5"/>
        <v>0</v>
      </c>
      <c r="Z33" s="10" t="str">
        <f t="shared" si="7"/>
        <v xml:space="preserve">POCMP -  - </v>
      </c>
      <c r="AC33" s="11" t="s">
        <v>2</v>
      </c>
      <c r="AD33" s="12"/>
      <c r="AE33" s="149"/>
      <c r="AF33" s="13"/>
      <c r="AG33" s="13"/>
      <c r="AH33" s="155"/>
    </row>
    <row r="34" spans="3:34">
      <c r="C34" s="163"/>
      <c r="D34" s="163"/>
      <c r="E34" s="164">
        <f t="shared" si="1"/>
        <v>0</v>
      </c>
      <c r="F34" s="162"/>
      <c r="G34" s="162"/>
      <c r="H34" s="162"/>
      <c r="I34" s="162"/>
      <c r="J34" s="162"/>
      <c r="K34" s="17"/>
      <c r="L34" s="17"/>
      <c r="M34" s="165"/>
      <c r="N34" s="165"/>
      <c r="O34" s="178">
        <f t="shared" si="2"/>
        <v>0</v>
      </c>
      <c r="P34" s="176">
        <f t="shared" si="3"/>
        <v>0</v>
      </c>
      <c r="Q34" s="181">
        <f t="shared" si="4"/>
        <v>0</v>
      </c>
      <c r="S34" s="139"/>
      <c r="U34" s="144">
        <f t="shared" si="5"/>
        <v>0</v>
      </c>
      <c r="Z34" s="10" t="str">
        <f t="shared" si="7"/>
        <v xml:space="preserve">POCMP -  - </v>
      </c>
      <c r="AC34" s="20"/>
      <c r="AD34" s="21" t="s">
        <v>6</v>
      </c>
      <c r="AE34" s="150" t="s">
        <v>7</v>
      </c>
      <c r="AF34" s="23" t="s">
        <v>8</v>
      </c>
      <c r="AG34" s="24" t="s">
        <v>9</v>
      </c>
      <c r="AH34" s="156" t="s">
        <v>10</v>
      </c>
    </row>
    <row r="35" spans="3:34">
      <c r="C35" s="163"/>
      <c r="D35" s="163"/>
      <c r="E35" s="164">
        <f t="shared" si="1"/>
        <v>0</v>
      </c>
      <c r="F35" s="162"/>
      <c r="G35" s="162"/>
      <c r="H35" s="162"/>
      <c r="I35" s="162"/>
      <c r="J35" s="162"/>
      <c r="K35" s="17"/>
      <c r="L35" s="17"/>
      <c r="M35" s="165"/>
      <c r="N35" s="165"/>
      <c r="O35" s="178">
        <f t="shared" si="2"/>
        <v>0</v>
      </c>
      <c r="P35" s="176">
        <f t="shared" si="3"/>
        <v>0</v>
      </c>
      <c r="Q35" s="181">
        <f t="shared" si="4"/>
        <v>0</v>
      </c>
      <c r="S35" s="139"/>
      <c r="U35" s="144">
        <f t="shared" si="5"/>
        <v>0</v>
      </c>
      <c r="Z35" s="10" t="str">
        <f t="shared" si="7"/>
        <v xml:space="preserve">POCMP -  - </v>
      </c>
      <c r="AC35" s="27"/>
      <c r="AD35" s="28"/>
      <c r="AE35" s="151"/>
      <c r="AF35" s="140">
        <f>SUM(AF36:AF38)</f>
        <v>0</v>
      </c>
      <c r="AG35" s="140">
        <f>AD35+AF39</f>
        <v>0</v>
      </c>
      <c r="AH35" s="157"/>
    </row>
    <row r="36" spans="3:34">
      <c r="AC36" s="32" t="s">
        <v>19</v>
      </c>
      <c r="AD36" s="141">
        <f>+AE36*$AD$15</f>
        <v>0</v>
      </c>
      <c r="AE36" s="182"/>
      <c r="AF36" s="33"/>
      <c r="AG36" s="142">
        <f>AD36+AF36</f>
        <v>0</v>
      </c>
      <c r="AH36" s="184" t="str">
        <f>IFERROR(+AG36/$AG39,"")</f>
        <v/>
      </c>
    </row>
    <row r="37" spans="3:34">
      <c r="AC37" s="32" t="s">
        <v>24</v>
      </c>
      <c r="AD37" s="141">
        <f>+AE37*$AD$15</f>
        <v>0</v>
      </c>
      <c r="AE37" s="182"/>
      <c r="AF37" s="33"/>
      <c r="AG37" s="142">
        <f>AD37+AF37</f>
        <v>0</v>
      </c>
      <c r="AH37" s="184" t="str">
        <f>IFERROR(+AG37/$AG39,"")</f>
        <v/>
      </c>
    </row>
    <row r="38" spans="3:34">
      <c r="AC38" s="32" t="s">
        <v>26</v>
      </c>
      <c r="AD38" s="141">
        <f>+AE38*$AD$4</f>
        <v>0</v>
      </c>
      <c r="AE38" s="182"/>
      <c r="AF38" s="33"/>
      <c r="AG38" s="142">
        <f>AD38+AF38</f>
        <v>0</v>
      </c>
      <c r="AH38" s="184">
        <f>IFERROR(+AG38/$AG$8,"")</f>
        <v>0</v>
      </c>
    </row>
    <row r="39" spans="3:34" ht="15.75" thickBot="1">
      <c r="AC39" s="32" t="s">
        <v>28</v>
      </c>
      <c r="AD39" s="143">
        <f>SUM(AD36:AD38)</f>
        <v>0</v>
      </c>
      <c r="AE39" s="183">
        <f>SUM(AE36:AE38)</f>
        <v>0</v>
      </c>
      <c r="AF39" s="143">
        <f>SUM(AF36:AF38)</f>
        <v>0</v>
      </c>
      <c r="AG39" s="143">
        <f>SUM(AG36:AG38)</f>
        <v>0</v>
      </c>
      <c r="AH39" s="185">
        <f>SUM(AH36:AH38)</f>
        <v>0</v>
      </c>
    </row>
    <row r="40" spans="3:34" ht="16.5" thickTop="1" thickBot="1">
      <c r="AC40" s="217" t="str">
        <f>AC30</f>
        <v>Enter applicable values in blue cells</v>
      </c>
      <c r="AD40" s="37"/>
      <c r="AE40" s="37"/>
      <c r="AF40" s="37"/>
      <c r="AG40" s="37"/>
      <c r="AH40" s="38"/>
    </row>
  </sheetData>
  <sheetProtection formatColumns="0" formatRows="0" insertRows="0" selectLockedCells="1" sort="0"/>
  <autoFilter ref="B15:Z35" xr:uid="{0DA0F44E-E87F-415C-BFEC-D505F950B5CE}"/>
  <mergeCells count="12">
    <mergeCell ref="Q13:S13"/>
    <mergeCell ref="W15:X15"/>
    <mergeCell ref="F13:P13"/>
    <mergeCell ref="B13:E13"/>
    <mergeCell ref="K3:O3"/>
    <mergeCell ref="D5:F5"/>
    <mergeCell ref="D6:G6"/>
    <mergeCell ref="D7:F7"/>
    <mergeCell ref="D8:E8"/>
    <mergeCell ref="D9:G9"/>
    <mergeCell ref="D10:G11"/>
    <mergeCell ref="D4:F4"/>
  </mergeCells>
  <phoneticPr fontId="25" type="noConversion"/>
  <conditionalFormatting sqref="Q12:Q15">
    <cfRule type="cellIs" dxfId="5" priority="8" operator="equal">
      <formula>"Must Net to Zero"</formula>
    </cfRule>
  </conditionalFormatting>
  <conditionalFormatting sqref="U16:U1048576">
    <cfRule type="cellIs" dxfId="4" priority="1" operator="greaterThan">
      <formula>30</formula>
    </cfRule>
  </conditionalFormatting>
  <dataValidations disablePrompts="1" xWindow="692" yWindow="335" count="1">
    <dataValidation allowBlank="1" showInputMessage="1" showErrorMessage="1" prompt="PBA-Accounting Period-DIV-DESCRIPTION_x000a_Example:_x000a_   PBA-01-ADM-BP&amp;A PSN ADJ_x000a_" sqref="D6:G6" xr:uid="{6CE60ABD-3F89-4254-A460-6D4AAF212B9F}"/>
  </dataValidations>
  <printOptions horizontalCentered="1"/>
  <pageMargins left="0.2" right="0.2" top="0.5" bottom="0.5" header="0.3" footer="0.3"/>
  <pageSetup paperSize="5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xWindow="692" yWindow="335" count="3">
        <x14:dataValidation type="list" allowBlank="1" showInputMessage="1" showErrorMessage="1" xr:uid="{4B0F2D02-9876-46F8-B2AE-1318720F54A3}">
          <x14:formula1>
            <xm:f>Lists!$A$2:$A$3</xm:f>
          </x14:formula1>
          <xm:sqref>K16:K35</xm:sqref>
        </x14:dataValidation>
        <x14:dataValidation type="list" allowBlank="1" showInputMessage="1" showErrorMessage="1" xr:uid="{30D1DCDD-24F2-4663-BB8B-0D76B1706091}">
          <x14:formula1>
            <xm:f>Lists!$C$2:$C$4</xm:f>
          </x14:formula1>
          <xm:sqref>L16:L35</xm:sqref>
        </x14:dataValidation>
        <x14:dataValidation type="list" allowBlank="1" showInputMessage="1" showErrorMessage="1" xr:uid="{097F6CF4-D8B2-4EDC-80B8-FB8FCE214276}">
          <x14:formula1>
            <xm:f>List!$B$3:$B$9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68EA-6CEB-42B6-9BEE-D177446EA093}">
  <sheetPr>
    <tabColor theme="4" tint="-0.249977111117893"/>
    <pageSetUpPr fitToPage="1"/>
  </sheetPr>
  <dimension ref="B1:AH55"/>
  <sheetViews>
    <sheetView topLeftCell="A3" zoomScale="83" zoomScaleNormal="83" workbookViewId="0">
      <pane ySplit="13" topLeftCell="A16" activePane="bottomLeft" state="frozen"/>
      <selection activeCell="A3" sqref="A3"/>
      <selection pane="bottomLeft" activeCell="R49" sqref="R49"/>
    </sheetView>
  </sheetViews>
  <sheetFormatPr defaultColWidth="9.28515625" defaultRowHeight="15"/>
  <cols>
    <col min="1" max="1" width="1" style="10" customWidth="1"/>
    <col min="2" max="2" width="10.5703125" style="161" customWidth="1"/>
    <col min="3" max="3" width="14.5703125" style="30" customWidth="1"/>
    <col min="4" max="4" width="16" style="30" customWidth="1"/>
    <col min="5" max="5" width="13.7109375" style="30" customWidth="1"/>
    <col min="6" max="6" width="10.42578125" style="51" customWidth="1"/>
    <col min="7" max="9" width="8.28515625" style="51" customWidth="1"/>
    <col min="10" max="10" width="9.7109375" style="51" customWidth="1"/>
    <col min="11" max="11" width="14" style="10" customWidth="1"/>
    <col min="12" max="12" width="16" style="10" customWidth="1"/>
    <col min="13" max="13" width="17.5703125" style="10" customWidth="1"/>
    <col min="14" max="14" width="15.85546875" style="10" customWidth="1"/>
    <col min="15" max="15" width="14.5703125" style="179" customWidth="1"/>
    <col min="16" max="16" width="14.5703125" style="10" customWidth="1"/>
    <col min="17" max="17" width="13.42578125" style="30" customWidth="1"/>
    <col min="18" max="18" width="31.42578125" style="10" bestFit="1" customWidth="1"/>
    <col min="19" max="19" width="35.5703125" style="10" bestFit="1" customWidth="1"/>
    <col min="20" max="20" width="2" style="10" customWidth="1"/>
    <col min="21" max="21" width="11" style="10" customWidth="1"/>
    <col min="22" max="22" width="1.7109375" style="10" customWidth="1"/>
    <col min="23" max="23" width="7.28515625" style="10" customWidth="1"/>
    <col min="24" max="24" width="12.42578125" style="10" customWidth="1"/>
    <col min="25" max="25" width="1.7109375" style="10" customWidth="1"/>
    <col min="26" max="26" width="22.7109375" style="10" bestFit="1" customWidth="1"/>
    <col min="27" max="27" width="1.7109375" style="10" customWidth="1"/>
    <col min="28" max="28" width="5.7109375" style="10" customWidth="1"/>
    <col min="29" max="29" width="17.28515625" style="10" bestFit="1" customWidth="1"/>
    <col min="30" max="30" width="16.85546875" style="10" bestFit="1" customWidth="1"/>
    <col min="31" max="31" width="16.140625" style="10" bestFit="1" customWidth="1"/>
    <col min="32" max="32" width="12.5703125" style="10" bestFit="1" customWidth="1"/>
    <col min="33" max="33" width="16.85546875" style="10" bestFit="1" customWidth="1"/>
    <col min="34" max="34" width="19.7109375" style="10" customWidth="1"/>
    <col min="35" max="16384" width="9.28515625" style="10"/>
  </cols>
  <sheetData>
    <row r="1" spans="2:34" ht="20.25">
      <c r="B1" s="209" t="s">
        <v>0</v>
      </c>
      <c r="C1" s="8"/>
      <c r="D1" s="8"/>
      <c r="E1" s="8"/>
      <c r="F1" s="166"/>
      <c r="G1" s="166"/>
      <c r="H1" s="166"/>
      <c r="I1" s="166"/>
      <c r="J1" s="166"/>
      <c r="K1" s="7"/>
      <c r="L1" s="7"/>
      <c r="M1" s="9"/>
      <c r="N1" s="9"/>
      <c r="O1" s="9"/>
      <c r="P1" s="9"/>
      <c r="Q1" s="8"/>
      <c r="R1" s="7"/>
      <c r="S1" s="7"/>
    </row>
    <row r="2" spans="2:34" ht="20.25">
      <c r="B2" s="216" t="s">
        <v>1</v>
      </c>
      <c r="C2" s="215"/>
      <c r="D2" s="215"/>
      <c r="E2" s="215"/>
      <c r="F2" s="166"/>
      <c r="G2" s="166"/>
      <c r="H2" s="166"/>
      <c r="I2" s="166"/>
      <c r="J2" s="166"/>
      <c r="K2" s="7"/>
      <c r="L2" s="7"/>
      <c r="M2" s="9"/>
      <c r="N2" s="9"/>
      <c r="O2" s="9"/>
      <c r="P2" s="9"/>
      <c r="Q2" s="8"/>
      <c r="R2" s="7"/>
      <c r="S2" s="7"/>
    </row>
    <row r="3" spans="2:34" ht="15.75" thickBot="1">
      <c r="B3" s="208"/>
      <c r="C3" s="214" t="s">
        <v>3</v>
      </c>
      <c r="D3" s="212">
        <v>45587</v>
      </c>
      <c r="E3" s="15"/>
      <c r="F3" s="16"/>
      <c r="G3" s="16"/>
      <c r="H3" s="16"/>
      <c r="I3" s="169"/>
      <c r="K3" s="224" t="s">
        <v>4</v>
      </c>
      <c r="L3" s="224"/>
      <c r="M3" s="224"/>
      <c r="N3" s="224"/>
      <c r="O3" s="224"/>
      <c r="R3" s="26"/>
      <c r="S3" s="26" t="s">
        <v>5</v>
      </c>
    </row>
    <row r="4" spans="2:34">
      <c r="B4" s="208"/>
      <c r="C4" s="214" t="s">
        <v>11</v>
      </c>
      <c r="D4" s="233" t="s">
        <v>72</v>
      </c>
      <c r="E4" s="233"/>
      <c r="F4" s="233"/>
      <c r="G4" s="233"/>
      <c r="J4" s="167"/>
      <c r="K4" s="158" t="s">
        <v>12</v>
      </c>
      <c r="L4" s="30">
        <f>SUMIF($K$19:$K$48,K4,$Q$19:$Q$48)</f>
        <v>0</v>
      </c>
      <c r="M4" s="168"/>
      <c r="N4" s="158" t="s">
        <v>13</v>
      </c>
      <c r="O4" s="30">
        <f>SUMIF($L$19:$L$48,N4,$Q$19:$Q$48)</f>
        <v>0</v>
      </c>
      <c r="R4" s="31" t="s">
        <v>14</v>
      </c>
      <c r="S4" s="1"/>
      <c r="AC4" s="11" t="s">
        <v>2</v>
      </c>
      <c r="AD4" s="12"/>
      <c r="AE4" s="13"/>
      <c r="AF4" s="13"/>
      <c r="AG4" s="13"/>
      <c r="AH4" s="14"/>
    </row>
    <row r="5" spans="2:34" ht="14.65" customHeight="1">
      <c r="B5" s="208"/>
      <c r="C5" s="214" t="s">
        <v>15</v>
      </c>
      <c r="D5" s="229" t="s">
        <v>73</v>
      </c>
      <c r="E5" s="229"/>
      <c r="F5" s="229"/>
      <c r="G5" s="229"/>
      <c r="H5" s="171"/>
      <c r="I5" s="171"/>
      <c r="J5" s="167"/>
      <c r="K5" s="158" t="s">
        <v>16</v>
      </c>
      <c r="L5" s="19">
        <f>SUMIF($K$19:$K$48,K5,$Q$19:$Q$48)</f>
        <v>0</v>
      </c>
      <c r="M5" s="168"/>
      <c r="N5" s="158" t="s">
        <v>17</v>
      </c>
      <c r="O5" s="30">
        <f>SUMIF($L$19:$L$48,N5,$Q$19:$Q$48)</f>
        <v>0</v>
      </c>
      <c r="R5" s="31" t="s">
        <v>18</v>
      </c>
      <c r="S5" s="2"/>
      <c r="AC5" s="20"/>
      <c r="AD5" s="21" t="s">
        <v>6</v>
      </c>
      <c r="AE5" s="22" t="s">
        <v>7</v>
      </c>
      <c r="AF5" s="23" t="s">
        <v>8</v>
      </c>
      <c r="AG5" s="24" t="s">
        <v>9</v>
      </c>
      <c r="AH5" s="25" t="s">
        <v>10</v>
      </c>
    </row>
    <row r="6" spans="2:34">
      <c r="B6" s="208"/>
      <c r="C6" s="214" t="s">
        <v>74</v>
      </c>
      <c r="D6" s="237" t="s">
        <v>75</v>
      </c>
      <c r="E6" s="237"/>
      <c r="F6" s="237"/>
      <c r="G6" s="237"/>
      <c r="J6" s="169"/>
      <c r="K6" s="169"/>
      <c r="L6" s="169"/>
      <c r="M6" s="168"/>
      <c r="N6" s="158" t="s">
        <v>22</v>
      </c>
      <c r="O6" s="30">
        <f>SUMIF($L$19:$L$48,N6,$Q$19:$Q$48)</f>
        <v>0</v>
      </c>
      <c r="R6" s="31" t="s">
        <v>23</v>
      </c>
      <c r="S6" s="2"/>
      <c r="AC6" s="27"/>
      <c r="AD6" s="28">
        <v>95000</v>
      </c>
      <c r="AE6" s="88"/>
      <c r="AF6" s="62">
        <f>SUM(AF7:AF9)</f>
        <v>0</v>
      </c>
      <c r="AG6" s="62">
        <f>AD6+AF10</f>
        <v>95000</v>
      </c>
      <c r="AH6" s="29"/>
    </row>
    <row r="7" spans="2:34" ht="15" customHeight="1">
      <c r="B7" s="208"/>
      <c r="C7" s="214" t="s">
        <v>25</v>
      </c>
      <c r="D7" s="235" t="s">
        <v>76</v>
      </c>
      <c r="E7" s="235"/>
      <c r="F7" s="235"/>
      <c r="G7" s="235"/>
      <c r="I7" s="169"/>
      <c r="M7" s="168"/>
      <c r="N7" s="168"/>
      <c r="O7" s="168"/>
      <c r="AC7" s="32" t="s">
        <v>19</v>
      </c>
      <c r="AD7" s="56">
        <f>+AE7*$AD$6</f>
        <v>71250</v>
      </c>
      <c r="AE7" s="182">
        <v>0.75</v>
      </c>
      <c r="AF7" s="33">
        <v>-23750</v>
      </c>
      <c r="AG7" s="60">
        <f>AD7+AF7</f>
        <v>47500</v>
      </c>
      <c r="AH7" s="184">
        <f>IFERROR(+AG7/$AG10,"")</f>
        <v>0.5</v>
      </c>
    </row>
    <row r="8" spans="2:34" ht="15.75" customHeight="1">
      <c r="B8" s="208"/>
      <c r="C8" s="214" t="s">
        <v>77</v>
      </c>
      <c r="D8" s="236" t="s">
        <v>78</v>
      </c>
      <c r="E8" s="236"/>
      <c r="F8" s="211"/>
      <c r="G8" s="211"/>
      <c r="H8" s="16"/>
      <c r="I8" s="169"/>
      <c r="J8" s="170"/>
      <c r="K8" s="18"/>
      <c r="L8" s="18"/>
      <c r="M8" s="35"/>
      <c r="N8" s="35"/>
      <c r="O8" s="10"/>
      <c r="P8" s="175"/>
      <c r="R8" s="6"/>
      <c r="S8" s="6"/>
      <c r="AC8" s="32" t="s">
        <v>24</v>
      </c>
      <c r="AD8" s="56">
        <f>+AE8*$AD$6</f>
        <v>23750</v>
      </c>
      <c r="AE8" s="182">
        <v>0.25</v>
      </c>
      <c r="AF8" s="33">
        <v>23750</v>
      </c>
      <c r="AG8" s="60">
        <f t="shared" ref="AG8:AG9" si="0">AD8+AF8</f>
        <v>47500</v>
      </c>
      <c r="AH8" s="184">
        <f>IFERROR(+AG8/$AG10,"")</f>
        <v>0.5</v>
      </c>
    </row>
    <row r="9" spans="2:34">
      <c r="B9" s="208"/>
      <c r="C9" s="214" t="s">
        <v>29</v>
      </c>
      <c r="D9" s="229" t="s">
        <v>79</v>
      </c>
      <c r="E9" s="229"/>
      <c r="F9" s="229"/>
      <c r="G9" s="229"/>
      <c r="I9" s="169"/>
      <c r="J9" s="170"/>
      <c r="K9" s="18"/>
      <c r="L9" s="18"/>
      <c r="M9" s="35"/>
      <c r="N9" s="35"/>
      <c r="O9" s="10"/>
      <c r="P9" s="175"/>
      <c r="R9" s="6"/>
      <c r="S9" s="6"/>
      <c r="AC9" s="32" t="s">
        <v>26</v>
      </c>
      <c r="AD9" s="56">
        <f>+AE9*$AD$6</f>
        <v>0</v>
      </c>
      <c r="AE9" s="182"/>
      <c r="AF9" s="33">
        <v>0</v>
      </c>
      <c r="AG9" s="60">
        <f t="shared" si="0"/>
        <v>0</v>
      </c>
      <c r="AH9" s="184">
        <f>IFERROR(+AG9/$AG$10,"")</f>
        <v>0</v>
      </c>
    </row>
    <row r="10" spans="2:34" ht="15.75" thickBot="1">
      <c r="B10" s="35"/>
      <c r="C10" s="35"/>
      <c r="D10" s="230" t="s">
        <v>80</v>
      </c>
      <c r="E10" s="230"/>
      <c r="F10" s="230"/>
      <c r="G10" s="230"/>
      <c r="H10" s="170"/>
      <c r="I10" s="170"/>
      <c r="J10" s="170"/>
      <c r="K10" s="18"/>
      <c r="L10" s="18"/>
      <c r="M10" s="35"/>
      <c r="N10" s="35"/>
      <c r="O10" s="10"/>
      <c r="P10" s="175"/>
      <c r="R10" s="6"/>
      <c r="S10" s="6"/>
      <c r="AC10" s="32" t="s">
        <v>28</v>
      </c>
      <c r="AD10" s="57">
        <f>SUM(AD7:AD9)</f>
        <v>95000</v>
      </c>
      <c r="AE10" s="189">
        <f>SUM(AE7:AE9)</f>
        <v>1</v>
      </c>
      <c r="AF10" s="57">
        <f>SUM(AF7:AF9)</f>
        <v>0</v>
      </c>
      <c r="AG10" s="57">
        <f>SUM(AG7:AG9)</f>
        <v>95000</v>
      </c>
      <c r="AH10" s="190">
        <f>SUM(AH7:AH9)</f>
        <v>1</v>
      </c>
    </row>
    <row r="11" spans="2:34" ht="16.5" thickTop="1" thickBot="1">
      <c r="B11" s="35"/>
      <c r="C11" s="35"/>
      <c r="D11" s="231"/>
      <c r="E11" s="231"/>
      <c r="F11" s="231"/>
      <c r="G11" s="231"/>
      <c r="H11" s="170"/>
      <c r="I11" s="170"/>
      <c r="J11" s="170"/>
      <c r="K11" s="18"/>
      <c r="L11" s="18"/>
      <c r="M11" s="35"/>
      <c r="N11" s="35"/>
      <c r="O11" s="10"/>
      <c r="P11" s="175"/>
      <c r="R11" s="6"/>
      <c r="S11" s="6"/>
      <c r="AC11" s="36" t="s">
        <v>31</v>
      </c>
      <c r="AD11" s="37"/>
      <c r="AE11" s="146"/>
      <c r="AF11" s="37"/>
      <c r="AG11" s="37"/>
      <c r="AH11" s="152"/>
    </row>
    <row r="12" spans="2:34" ht="15" customHeight="1">
      <c r="B12" s="10"/>
      <c r="E12" s="34"/>
      <c r="G12" s="173"/>
      <c r="K12" s="18"/>
      <c r="L12" s="18"/>
      <c r="O12" s="10"/>
      <c r="Q12" s="159" t="str">
        <f>IF(ROUND(SUM(Q19:Q48),0)=0,"","Must Net to Zero")</f>
        <v/>
      </c>
      <c r="AC12" s="39"/>
      <c r="AD12" s="40"/>
      <c r="AE12" s="147"/>
      <c r="AF12" s="40"/>
      <c r="AG12" s="40"/>
      <c r="AH12" s="153"/>
    </row>
    <row r="13" spans="2:34" ht="15.75" thickBot="1">
      <c r="B13" s="223" t="s">
        <v>32</v>
      </c>
      <c r="C13" s="223"/>
      <c r="D13" s="223"/>
      <c r="E13" s="223"/>
      <c r="F13" s="222" t="s">
        <v>33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0" t="s">
        <v>34</v>
      </c>
      <c r="R13" s="220"/>
      <c r="S13" s="220"/>
      <c r="AE13" s="148"/>
      <c r="AH13" s="154"/>
    </row>
    <row r="14" spans="2:34">
      <c r="B14" s="41" t="s">
        <v>37</v>
      </c>
      <c r="C14" s="42" t="s">
        <v>37</v>
      </c>
      <c r="D14" s="42" t="s">
        <v>37</v>
      </c>
      <c r="E14" s="42" t="s">
        <v>36</v>
      </c>
      <c r="F14" s="41" t="s">
        <v>37</v>
      </c>
      <c r="G14" s="41" t="s">
        <v>37</v>
      </c>
      <c r="H14" s="41" t="s">
        <v>37</v>
      </c>
      <c r="I14" s="41" t="s">
        <v>37</v>
      </c>
      <c r="J14" s="41" t="s">
        <v>37</v>
      </c>
      <c r="K14" s="41" t="s">
        <v>37</v>
      </c>
      <c r="L14" s="41" t="s">
        <v>37</v>
      </c>
      <c r="M14" s="43" t="s">
        <v>37</v>
      </c>
      <c r="N14" s="43" t="s">
        <v>37</v>
      </c>
      <c r="O14" s="43" t="s">
        <v>36</v>
      </c>
      <c r="P14" s="43" t="s">
        <v>36</v>
      </c>
      <c r="Q14" s="42" t="s">
        <v>36</v>
      </c>
      <c r="R14" s="41" t="s">
        <v>37</v>
      </c>
      <c r="S14" s="41" t="s">
        <v>37</v>
      </c>
      <c r="AC14" s="11" t="s">
        <v>2</v>
      </c>
      <c r="AD14" s="12"/>
      <c r="AE14" s="149"/>
      <c r="AF14" s="13"/>
      <c r="AG14" s="13"/>
      <c r="AH14" s="155"/>
    </row>
    <row r="15" spans="2:34" ht="60.75" thickBot="1">
      <c r="B15" s="44" t="s">
        <v>38</v>
      </c>
      <c r="C15" s="45" t="s">
        <v>39</v>
      </c>
      <c r="D15" s="45" t="s">
        <v>40</v>
      </c>
      <c r="E15" s="45" t="s">
        <v>41</v>
      </c>
      <c r="F15" s="44" t="s">
        <v>42</v>
      </c>
      <c r="G15" s="44" t="s">
        <v>43</v>
      </c>
      <c r="H15" s="44" t="s">
        <v>44</v>
      </c>
      <c r="I15" s="44" t="s">
        <v>45</v>
      </c>
      <c r="J15" s="44" t="s">
        <v>46</v>
      </c>
      <c r="K15" s="46" t="s">
        <v>47</v>
      </c>
      <c r="L15" s="46" t="s">
        <v>48</v>
      </c>
      <c r="M15" s="47" t="s">
        <v>49</v>
      </c>
      <c r="N15" s="47" t="s">
        <v>50</v>
      </c>
      <c r="O15" s="47" t="s">
        <v>51</v>
      </c>
      <c r="P15" s="47" t="s">
        <v>52</v>
      </c>
      <c r="Q15" s="45" t="s">
        <v>53</v>
      </c>
      <c r="R15" s="44" t="s">
        <v>54</v>
      </c>
      <c r="S15" s="44" t="s">
        <v>55</v>
      </c>
      <c r="T15" s="10" t="s">
        <v>56</v>
      </c>
      <c r="U15" s="210" t="s">
        <v>57</v>
      </c>
      <c r="V15" s="10" t="s">
        <v>56</v>
      </c>
      <c r="W15" s="234" t="s">
        <v>58</v>
      </c>
      <c r="X15" s="234"/>
      <c r="Z15" s="48" t="s">
        <v>59</v>
      </c>
      <c r="AC15" s="20"/>
      <c r="AD15" s="21" t="s">
        <v>6</v>
      </c>
      <c r="AE15" s="150" t="s">
        <v>7</v>
      </c>
      <c r="AF15" s="23" t="s">
        <v>8</v>
      </c>
      <c r="AG15" s="24" t="s">
        <v>9</v>
      </c>
      <c r="AH15" s="156" t="s">
        <v>10</v>
      </c>
    </row>
    <row r="16" spans="2:34" hidden="1">
      <c r="B16" s="201" t="s">
        <v>81</v>
      </c>
      <c r="C16"/>
      <c r="D16" s="118"/>
      <c r="E16" s="54"/>
      <c r="F16" s="119"/>
      <c r="G16" s="119"/>
      <c r="H16" s="119"/>
      <c r="I16" s="119"/>
      <c r="J16" s="119"/>
      <c r="K16" s="74"/>
      <c r="L16" s="74"/>
      <c r="M16" s="120"/>
      <c r="N16" s="120"/>
      <c r="O16" s="177"/>
      <c r="P16" s="176"/>
      <c r="Q16" s="180"/>
      <c r="R16"/>
      <c r="S16" s="118"/>
      <c r="U16" s="144"/>
      <c r="W16" s="10" t="s">
        <v>60</v>
      </c>
      <c r="X16" s="30">
        <f t="shared" ref="X16:X27" si="1">SUMIF($G$19:$G$48,$W16,$Q$19:$Q$48)</f>
        <v>0</v>
      </c>
      <c r="AC16" s="27"/>
      <c r="AD16" s="28">
        <v>80000</v>
      </c>
      <c r="AE16" s="151"/>
      <c r="AF16" s="140">
        <f>SUM(AF17:AF19)</f>
        <v>0</v>
      </c>
      <c r="AG16" s="140">
        <f>AD16+AF20</f>
        <v>80000</v>
      </c>
      <c r="AH16" s="157"/>
    </row>
    <row r="17" spans="2:34" hidden="1">
      <c r="B17" s="202" t="s">
        <v>82</v>
      </c>
      <c r="D17" s="118"/>
      <c r="E17" s="54"/>
      <c r="F17" s="119"/>
      <c r="G17" s="119"/>
      <c r="H17" s="119"/>
      <c r="I17" s="119"/>
      <c r="J17" s="119"/>
      <c r="K17" s="74"/>
      <c r="L17" s="74"/>
      <c r="M17" s="120"/>
      <c r="N17" s="120"/>
      <c r="O17" s="177"/>
      <c r="P17" s="176"/>
      <c r="Q17" s="180"/>
      <c r="R17"/>
      <c r="S17" s="118"/>
      <c r="U17" s="144"/>
      <c r="W17" s="10" t="s">
        <v>61</v>
      </c>
      <c r="X17" s="30">
        <f t="shared" si="1"/>
        <v>0</v>
      </c>
      <c r="AC17" s="32" t="s">
        <v>19</v>
      </c>
      <c r="AD17" s="141">
        <f>+AE17*$AD$16</f>
        <v>80000</v>
      </c>
      <c r="AE17" s="182">
        <v>1</v>
      </c>
      <c r="AF17" s="33">
        <v>23750</v>
      </c>
      <c r="AG17" s="142">
        <f>AD17+AF17</f>
        <v>103750</v>
      </c>
      <c r="AH17" s="184">
        <f>IFERROR(+AG17/$AG20,"")</f>
        <v>1.296875</v>
      </c>
    </row>
    <row r="18" spans="2:34" hidden="1">
      <c r="B18" s="202" t="s">
        <v>83</v>
      </c>
      <c r="D18" s="118"/>
      <c r="E18" s="54"/>
      <c r="F18" s="119"/>
      <c r="G18" s="119"/>
      <c r="H18" s="119"/>
      <c r="I18" s="119"/>
      <c r="J18" s="119"/>
      <c r="K18" s="74"/>
      <c r="L18" s="74"/>
      <c r="M18" s="120"/>
      <c r="N18" s="120"/>
      <c r="O18" s="177"/>
      <c r="P18" s="176"/>
      <c r="Q18" s="180"/>
      <c r="R18"/>
      <c r="S18" s="118"/>
      <c r="U18" s="144"/>
      <c r="W18" s="10" t="s">
        <v>62</v>
      </c>
      <c r="X18" s="30">
        <f t="shared" si="1"/>
        <v>0</v>
      </c>
      <c r="AC18" s="32" t="s">
        <v>24</v>
      </c>
      <c r="AD18" s="141">
        <f>+AE18*$AD$16</f>
        <v>0</v>
      </c>
      <c r="AE18" s="182">
        <v>0</v>
      </c>
      <c r="AF18" s="33">
        <v>-23750</v>
      </c>
      <c r="AG18" s="142">
        <f>AD18+AF18</f>
        <v>-23750</v>
      </c>
      <c r="AH18" s="184">
        <f>IFERROR(+AG18/$AG20,"")</f>
        <v>-0.296875</v>
      </c>
    </row>
    <row r="19" spans="2:34" hidden="1">
      <c r="B19" s="116" t="s">
        <v>84</v>
      </c>
      <c r="C19" s="117">
        <v>70000</v>
      </c>
      <c r="D19" s="118">
        <v>80000</v>
      </c>
      <c r="E19" s="54">
        <f>+D19-C19</f>
        <v>10000</v>
      </c>
      <c r="F19" s="119" t="s">
        <v>85</v>
      </c>
      <c r="G19" s="119" t="s">
        <v>60</v>
      </c>
      <c r="H19" s="119" t="s">
        <v>86</v>
      </c>
      <c r="I19" s="119" t="s">
        <v>87</v>
      </c>
      <c r="J19" s="119" t="s">
        <v>88</v>
      </c>
      <c r="K19" s="74" t="s">
        <v>12</v>
      </c>
      <c r="L19" s="74" t="s">
        <v>13</v>
      </c>
      <c r="M19" s="120">
        <v>1</v>
      </c>
      <c r="N19" s="120">
        <v>1</v>
      </c>
      <c r="O19" s="177">
        <f t="shared" ref="O19:O48" si="2">+N19-M19</f>
        <v>0</v>
      </c>
      <c r="P19" s="176">
        <f t="shared" ref="P19:P48" si="3">O19*100</f>
        <v>0</v>
      </c>
      <c r="Q19" s="180">
        <f>ROUND(+(D19*N19)-(C19*M19),2)</f>
        <v>10000</v>
      </c>
      <c r="R19" t="s">
        <v>89</v>
      </c>
      <c r="S19" s="118" t="s">
        <v>90</v>
      </c>
      <c r="U19" s="144">
        <f>LEN(R19)</f>
        <v>26</v>
      </c>
      <c r="W19" s="10" t="s">
        <v>63</v>
      </c>
      <c r="X19" s="30">
        <f t="shared" si="1"/>
        <v>0</v>
      </c>
      <c r="Z19" s="10" t="str">
        <f>_xlfn.CONCAT("POCMP - ",G19," - ",H19)</f>
        <v>POCMP - POM01 - 12345</v>
      </c>
      <c r="AC19" s="32" t="s">
        <v>26</v>
      </c>
      <c r="AD19" s="141">
        <f>+AE19*$AD$16</f>
        <v>0</v>
      </c>
      <c r="AE19" s="145"/>
      <c r="AF19" s="33"/>
      <c r="AG19" s="142">
        <f>AD19+AF19</f>
        <v>0</v>
      </c>
      <c r="AH19" s="184">
        <f>IFERROR(+AG19/$AG$10,"")</f>
        <v>0</v>
      </c>
    </row>
    <row r="20" spans="2:34" ht="15.75" hidden="1" thickBot="1">
      <c r="B20" s="116" t="s">
        <v>91</v>
      </c>
      <c r="C20" s="117">
        <v>100000</v>
      </c>
      <c r="D20" s="118">
        <v>90000</v>
      </c>
      <c r="E20" s="54">
        <f>+D20-C20</f>
        <v>-10000</v>
      </c>
      <c r="F20" s="119" t="s">
        <v>92</v>
      </c>
      <c r="G20" s="119" t="s">
        <v>60</v>
      </c>
      <c r="H20" s="119" t="s">
        <v>86</v>
      </c>
      <c r="I20" s="119" t="s">
        <v>87</v>
      </c>
      <c r="J20" s="119" t="s">
        <v>88</v>
      </c>
      <c r="K20" s="74" t="s">
        <v>12</v>
      </c>
      <c r="L20" s="74" t="s">
        <v>13</v>
      </c>
      <c r="M20" s="120">
        <v>1</v>
      </c>
      <c r="N20" s="120">
        <v>1</v>
      </c>
      <c r="O20" s="177">
        <f t="shared" si="2"/>
        <v>0</v>
      </c>
      <c r="P20" s="176">
        <f t="shared" si="3"/>
        <v>0</v>
      </c>
      <c r="Q20" s="180">
        <f>ROUND(+(D20*N20)-(C20*M20),2)</f>
        <v>-10000</v>
      </c>
      <c r="R20" t="s">
        <v>89</v>
      </c>
      <c r="S20" s="118" t="s">
        <v>93</v>
      </c>
      <c r="U20" s="144">
        <f>LEN(R20)</f>
        <v>26</v>
      </c>
      <c r="W20" s="10" t="s">
        <v>64</v>
      </c>
      <c r="X20" s="30">
        <f t="shared" si="1"/>
        <v>0</v>
      </c>
      <c r="Z20" s="10" t="str">
        <f>_xlfn.CONCAT("POCMP - ",G20," - ",H20)</f>
        <v>POCMP - POM01 - 12345</v>
      </c>
      <c r="AC20" s="32" t="s">
        <v>28</v>
      </c>
      <c r="AD20" s="143">
        <f>SUM(AD17:AD19)</f>
        <v>80000</v>
      </c>
      <c r="AE20" s="183">
        <f>SUM(AE17:AE19)</f>
        <v>1</v>
      </c>
      <c r="AF20" s="143">
        <f>SUM(AF17:AF19)</f>
        <v>0</v>
      </c>
      <c r="AG20" s="143">
        <f>SUM(AG17:AG19)</f>
        <v>80000</v>
      </c>
      <c r="AH20" s="185">
        <f>SUM(AH17:AH19)</f>
        <v>1</v>
      </c>
    </row>
    <row r="21" spans="2:34" ht="16.5" hidden="1" thickTop="1" thickBot="1">
      <c r="B21" s="116"/>
      <c r="C21" s="117"/>
      <c r="D21" s="118"/>
      <c r="E21" s="54"/>
      <c r="F21" s="119"/>
      <c r="G21" s="119"/>
      <c r="H21" s="119"/>
      <c r="I21" s="119"/>
      <c r="J21" s="119"/>
      <c r="K21" s="74"/>
      <c r="L21" s="74"/>
      <c r="M21" s="120"/>
      <c r="N21" s="120"/>
      <c r="O21" s="177"/>
      <c r="P21" s="176"/>
      <c r="Q21" s="180"/>
      <c r="R21"/>
      <c r="S21" s="118"/>
      <c r="U21" s="144"/>
      <c r="W21" s="10" t="s">
        <v>65</v>
      </c>
      <c r="X21" s="30">
        <f t="shared" si="1"/>
        <v>0</v>
      </c>
      <c r="AC21" s="36" t="str">
        <f>AC11</f>
        <v>Enter applicable values in blue cells</v>
      </c>
      <c r="AD21" s="37"/>
      <c r="AE21" s="37"/>
      <c r="AF21" s="37"/>
      <c r="AG21" s="37"/>
      <c r="AH21" s="38"/>
    </row>
    <row r="22" spans="2:34" hidden="1">
      <c r="B22" s="201" t="s">
        <v>94</v>
      </c>
      <c r="C22"/>
      <c r="D22" s="118"/>
      <c r="E22" s="54"/>
      <c r="F22" s="119"/>
      <c r="G22" s="119"/>
      <c r="H22" s="119"/>
      <c r="I22" s="119"/>
      <c r="J22" s="119"/>
      <c r="K22" s="74"/>
      <c r="L22" s="74"/>
      <c r="M22" s="120"/>
      <c r="N22" s="120"/>
      <c r="O22" s="177"/>
      <c r="P22" s="176"/>
      <c r="Q22" s="180"/>
      <c r="R22"/>
      <c r="S22" s="118"/>
      <c r="U22" s="144"/>
      <c r="W22" s="10" t="s">
        <v>66</v>
      </c>
      <c r="X22" s="30">
        <f t="shared" si="1"/>
        <v>0</v>
      </c>
    </row>
    <row r="23" spans="2:34" ht="15.75" hidden="1" thickBot="1">
      <c r="B23" s="202" t="s">
        <v>95</v>
      </c>
      <c r="D23" s="118"/>
      <c r="E23" s="54"/>
      <c r="F23" s="119"/>
      <c r="G23" s="119"/>
      <c r="H23" s="119"/>
      <c r="I23" s="119"/>
      <c r="J23" s="119"/>
      <c r="K23" s="74"/>
      <c r="L23" s="74"/>
      <c r="M23" s="120"/>
      <c r="N23" s="120"/>
      <c r="O23" s="177"/>
      <c r="P23" s="176"/>
      <c r="Q23" s="180"/>
      <c r="R23"/>
      <c r="S23" s="118"/>
      <c r="U23" s="144"/>
      <c r="W23" s="10" t="s">
        <v>67</v>
      </c>
      <c r="X23" s="30">
        <f t="shared" si="1"/>
        <v>0</v>
      </c>
      <c r="AC23" s="53"/>
    </row>
    <row r="24" spans="2:34" hidden="1">
      <c r="B24" s="202" t="s">
        <v>96</v>
      </c>
      <c r="D24" s="118"/>
      <c r="E24" s="54"/>
      <c r="F24" s="119"/>
      <c r="G24" s="119"/>
      <c r="H24" s="119"/>
      <c r="I24" s="119"/>
      <c r="J24" s="119"/>
      <c r="K24" s="74"/>
      <c r="L24" s="74"/>
      <c r="M24" s="120"/>
      <c r="N24" s="120"/>
      <c r="O24" s="177"/>
      <c r="P24" s="176"/>
      <c r="Q24" s="180"/>
      <c r="R24"/>
      <c r="S24" s="118"/>
      <c r="U24" s="144"/>
      <c r="W24" s="10" t="s">
        <v>68</v>
      </c>
      <c r="X24" s="30">
        <f t="shared" si="1"/>
        <v>0</v>
      </c>
      <c r="AC24" s="11" t="s">
        <v>2</v>
      </c>
      <c r="AD24" s="12"/>
      <c r="AE24" s="149"/>
      <c r="AF24" s="13"/>
      <c r="AG24" s="13"/>
      <c r="AH24" s="155"/>
    </row>
    <row r="25" spans="2:34" hidden="1">
      <c r="B25" s="202" t="s">
        <v>97</v>
      </c>
      <c r="D25" s="118"/>
      <c r="E25" s="54"/>
      <c r="F25" s="119"/>
      <c r="G25" s="119"/>
      <c r="H25" s="119"/>
      <c r="I25" s="119"/>
      <c r="J25" s="119"/>
      <c r="K25" s="74"/>
      <c r="L25" s="74"/>
      <c r="M25" s="120"/>
      <c r="N25" s="120"/>
      <c r="O25" s="177"/>
      <c r="P25" s="176"/>
      <c r="Q25" s="180"/>
      <c r="R25"/>
      <c r="S25" s="118"/>
      <c r="U25" s="144"/>
      <c r="W25" s="10" t="s">
        <v>69</v>
      </c>
      <c r="X25" s="30">
        <f t="shared" si="1"/>
        <v>0</v>
      </c>
      <c r="AC25" s="20"/>
      <c r="AD25" s="21" t="s">
        <v>6</v>
      </c>
      <c r="AE25" s="150" t="s">
        <v>7</v>
      </c>
      <c r="AF25" s="23" t="s">
        <v>8</v>
      </c>
      <c r="AG25" s="24" t="s">
        <v>9</v>
      </c>
      <c r="AH25" s="156" t="s">
        <v>10</v>
      </c>
    </row>
    <row r="26" spans="2:34" hidden="1">
      <c r="B26" s="116" t="s">
        <v>98</v>
      </c>
      <c r="C26" s="117">
        <v>95000</v>
      </c>
      <c r="D26" s="118">
        <v>95000</v>
      </c>
      <c r="E26" s="54">
        <f>+D26-C26</f>
        <v>0</v>
      </c>
      <c r="F26" s="119" t="s">
        <v>99</v>
      </c>
      <c r="G26" s="119" t="s">
        <v>60</v>
      </c>
      <c r="H26" s="119" t="s">
        <v>86</v>
      </c>
      <c r="I26" s="119" t="s">
        <v>87</v>
      </c>
      <c r="J26" s="119" t="s">
        <v>88</v>
      </c>
      <c r="K26" s="74" t="s">
        <v>12</v>
      </c>
      <c r="L26" s="74" t="s">
        <v>13</v>
      </c>
      <c r="M26" s="120">
        <v>0.75</v>
      </c>
      <c r="N26" s="120">
        <v>0.5</v>
      </c>
      <c r="O26" s="178">
        <f t="shared" si="2"/>
        <v>-0.25</v>
      </c>
      <c r="P26" s="176">
        <f t="shared" si="3"/>
        <v>-25</v>
      </c>
      <c r="Q26" s="180">
        <f>ROUND(+(D26*N26)-(C26*M26),2)</f>
        <v>-23750</v>
      </c>
      <c r="R26" t="s">
        <v>100</v>
      </c>
      <c r="S26" s="124" t="s">
        <v>101</v>
      </c>
      <c r="U26" s="144">
        <f>LEN(R26)</f>
        <v>26</v>
      </c>
      <c r="W26" s="10" t="s">
        <v>70</v>
      </c>
      <c r="X26" s="30">
        <f t="shared" si="1"/>
        <v>0</v>
      </c>
      <c r="Z26" s="10" t="str">
        <f>_xlfn.CONCAT("POCMP - ",G26," - ",H26)</f>
        <v>POCMP - POM01 - 12345</v>
      </c>
      <c r="AC26" s="27"/>
      <c r="AD26" s="28">
        <v>99996</v>
      </c>
      <c r="AE26" s="151"/>
      <c r="AF26" s="140">
        <f>SUM(AF27:AF29)</f>
        <v>70236</v>
      </c>
      <c r="AG26" s="140">
        <f>AD26+AF30</f>
        <v>170232</v>
      </c>
      <c r="AH26" s="157"/>
    </row>
    <row r="27" spans="2:34" hidden="1">
      <c r="B27" s="116" t="s">
        <v>98</v>
      </c>
      <c r="C27" s="117">
        <v>95000</v>
      </c>
      <c r="D27" s="118">
        <v>95000</v>
      </c>
      <c r="E27" s="54">
        <f t="shared" ref="E27:E44" si="4">+D27-C27</f>
        <v>0</v>
      </c>
      <c r="F27" s="119" t="s">
        <v>99</v>
      </c>
      <c r="G27" s="119" t="s">
        <v>60</v>
      </c>
      <c r="H27" s="119" t="s">
        <v>86</v>
      </c>
      <c r="I27" s="119" t="s">
        <v>87</v>
      </c>
      <c r="J27" s="119" t="s">
        <v>88</v>
      </c>
      <c r="K27" s="74" t="s">
        <v>16</v>
      </c>
      <c r="L27" s="74" t="s">
        <v>13</v>
      </c>
      <c r="M27" s="125">
        <v>0.25</v>
      </c>
      <c r="N27" s="125">
        <v>0.5</v>
      </c>
      <c r="O27" s="178">
        <f t="shared" si="2"/>
        <v>0.25</v>
      </c>
      <c r="P27" s="176">
        <f t="shared" si="3"/>
        <v>25</v>
      </c>
      <c r="Q27" s="181">
        <f>ROUND(+(D27*N27)-(C27*M27),2)</f>
        <v>23750</v>
      </c>
      <c r="R27" t="s">
        <v>100</v>
      </c>
      <c r="S27" s="124" t="s">
        <v>102</v>
      </c>
      <c r="U27" s="144">
        <f>LEN(R27)</f>
        <v>26</v>
      </c>
      <c r="W27" s="10" t="s">
        <v>71</v>
      </c>
      <c r="X27" s="30">
        <f t="shared" si="1"/>
        <v>0</v>
      </c>
      <c r="Z27" s="10" t="str">
        <f>_xlfn.CONCAT("POCMP - ",G27," - ",H27)</f>
        <v>POCMP - POM01 - 12345</v>
      </c>
      <c r="AC27" s="32" t="s">
        <v>19</v>
      </c>
      <c r="AD27" s="141">
        <f>+AE27*$AD$26</f>
        <v>99996</v>
      </c>
      <c r="AE27" s="182">
        <v>1</v>
      </c>
      <c r="AF27" s="33"/>
      <c r="AG27" s="142">
        <f>AD27+AF27</f>
        <v>99996</v>
      </c>
      <c r="AH27" s="184">
        <f>IFERROR(+AG27/$AG30,"")</f>
        <v>0.5874101226561399</v>
      </c>
    </row>
    <row r="28" spans="2:34" ht="15.75" hidden="1" thickBot="1">
      <c r="B28" s="116" t="s">
        <v>103</v>
      </c>
      <c r="C28" s="117">
        <v>80000</v>
      </c>
      <c r="D28" s="117">
        <v>80000</v>
      </c>
      <c r="E28" s="54">
        <f>+D28-C28</f>
        <v>0</v>
      </c>
      <c r="F28" s="119" t="s">
        <v>85</v>
      </c>
      <c r="G28" s="119" t="s">
        <v>60</v>
      </c>
      <c r="H28" s="119" t="s">
        <v>86</v>
      </c>
      <c r="I28" s="119" t="s">
        <v>87</v>
      </c>
      <c r="J28" s="119" t="s">
        <v>88</v>
      </c>
      <c r="K28" s="74" t="s">
        <v>12</v>
      </c>
      <c r="L28" s="74" t="s">
        <v>13</v>
      </c>
      <c r="M28" s="120">
        <v>1</v>
      </c>
      <c r="N28" s="120">
        <v>1.296875</v>
      </c>
      <c r="O28" s="178">
        <f t="shared" si="2"/>
        <v>0.296875</v>
      </c>
      <c r="P28" s="176">
        <f t="shared" si="3"/>
        <v>29.6875</v>
      </c>
      <c r="Q28" s="181">
        <f>ROUND(+(D28*N28)-(C28*M28),2)</f>
        <v>23750</v>
      </c>
      <c r="R28" t="s">
        <v>100</v>
      </c>
      <c r="S28" s="124" t="s">
        <v>101</v>
      </c>
      <c r="U28" s="144">
        <f>LEN(R28)</f>
        <v>26</v>
      </c>
      <c r="X28" s="160">
        <f>SUM(X16:X27)</f>
        <v>0</v>
      </c>
      <c r="Z28" s="10" t="str">
        <f>_xlfn.CONCAT("POCMP - ",G28," - ",H28)</f>
        <v>POCMP - POM01 - 12345</v>
      </c>
      <c r="AC28" s="32" t="s">
        <v>24</v>
      </c>
      <c r="AD28" s="141">
        <f>+AE28*$AD$26</f>
        <v>0</v>
      </c>
      <c r="AE28" s="182">
        <v>0</v>
      </c>
      <c r="AF28" s="33">
        <v>70236</v>
      </c>
      <c r="AG28" s="142">
        <f>AD28+AF28</f>
        <v>70236</v>
      </c>
      <c r="AH28" s="184">
        <f>IFERROR(+AG28/$AG30,"")</f>
        <v>0.41258987734386016</v>
      </c>
    </row>
    <row r="29" spans="2:34" ht="15.75" hidden="1" thickTop="1">
      <c r="B29" s="116" t="s">
        <v>103</v>
      </c>
      <c r="C29" s="117">
        <v>80000</v>
      </c>
      <c r="D29" s="117">
        <v>80000</v>
      </c>
      <c r="E29" s="54">
        <f t="shared" ref="E29" si="5">+D29-C29</f>
        <v>0</v>
      </c>
      <c r="F29" s="119" t="s">
        <v>85</v>
      </c>
      <c r="G29" s="119" t="s">
        <v>60</v>
      </c>
      <c r="H29" s="119" t="s">
        <v>86</v>
      </c>
      <c r="I29" s="119" t="s">
        <v>87</v>
      </c>
      <c r="J29" s="119" t="s">
        <v>88</v>
      </c>
      <c r="K29" s="74" t="s">
        <v>16</v>
      </c>
      <c r="L29" s="74" t="s">
        <v>13</v>
      </c>
      <c r="M29" s="125">
        <v>0</v>
      </c>
      <c r="N29" s="120">
        <v>-0.296875</v>
      </c>
      <c r="O29" s="178">
        <f t="shared" si="2"/>
        <v>-0.296875</v>
      </c>
      <c r="P29" s="176">
        <f t="shared" si="3"/>
        <v>-29.6875</v>
      </c>
      <c r="Q29" s="181">
        <f>ROUND(+(D29*N29)-(C29*M29),2)</f>
        <v>-23750</v>
      </c>
      <c r="R29" t="s">
        <v>100</v>
      </c>
      <c r="S29" s="124" t="s">
        <v>102</v>
      </c>
      <c r="U29" s="144">
        <f>LEN(R29)</f>
        <v>26</v>
      </c>
      <c r="Z29" s="10" t="str">
        <f>_xlfn.CONCAT("POCMP - ",G29," - ",H29)</f>
        <v>POCMP - POM01 - 12345</v>
      </c>
      <c r="AC29" s="32" t="s">
        <v>26</v>
      </c>
      <c r="AD29" s="141">
        <f>+AE29*$AD$26</f>
        <v>0</v>
      </c>
      <c r="AE29" s="182"/>
      <c r="AF29" s="33"/>
      <c r="AG29" s="142">
        <f>AD29+AF29</f>
        <v>0</v>
      </c>
      <c r="AH29" s="184">
        <f>IFERROR(+AG29/$AG$10,"")</f>
        <v>0</v>
      </c>
    </row>
    <row r="30" spans="2:34" ht="15.75" hidden="1" thickBot="1">
      <c r="B30" s="116"/>
      <c r="C30" s="117"/>
      <c r="D30" s="117"/>
      <c r="E30" s="54"/>
      <c r="F30" s="119"/>
      <c r="G30" s="119"/>
      <c r="H30" s="119"/>
      <c r="I30" s="119"/>
      <c r="J30" s="119"/>
      <c r="K30" s="74"/>
      <c r="L30" s="74"/>
      <c r="M30" s="125"/>
      <c r="N30" s="120"/>
      <c r="O30" s="178"/>
      <c r="P30" s="176"/>
      <c r="Q30" s="181"/>
      <c r="R30"/>
      <c r="S30" s="124"/>
      <c r="U30" s="144">
        <f>LEN(R30)</f>
        <v>0</v>
      </c>
      <c r="Z30" s="10" t="str">
        <f>_xlfn.CONCAT("POCMP - ",G30," - ",H30)</f>
        <v xml:space="preserve">POCMP -  - </v>
      </c>
      <c r="AC30" s="32" t="s">
        <v>28</v>
      </c>
      <c r="AD30" s="143">
        <f>SUM(AD27:AD29)</f>
        <v>99996</v>
      </c>
      <c r="AE30" s="183">
        <f>SUM(AE27:AE29)</f>
        <v>1</v>
      </c>
      <c r="AF30" s="143">
        <f>SUM(AF27:AF29)</f>
        <v>70236</v>
      </c>
      <c r="AG30" s="143">
        <f>SUM(AG27:AG29)</f>
        <v>170232</v>
      </c>
      <c r="AH30" s="185">
        <f>SUM(AH27:AH29)</f>
        <v>1</v>
      </c>
    </row>
    <row r="31" spans="2:34" ht="16.5" hidden="1" thickTop="1" thickBot="1">
      <c r="B31" s="201" t="s">
        <v>104</v>
      </c>
      <c r="C31" s="109"/>
      <c r="D31" s="117"/>
      <c r="E31" s="54"/>
      <c r="F31" s="119"/>
      <c r="G31" s="119"/>
      <c r="H31" s="119"/>
      <c r="I31" s="119"/>
      <c r="J31" s="119"/>
      <c r="K31" s="74"/>
      <c r="L31" s="74"/>
      <c r="M31" s="125"/>
      <c r="N31" s="120"/>
      <c r="O31" s="178"/>
      <c r="P31" s="176"/>
      <c r="Q31" s="181"/>
      <c r="R31"/>
      <c r="S31" s="124"/>
      <c r="U31" s="144"/>
      <c r="AC31" s="36" t="str">
        <f>AC21</f>
        <v>Enter applicable values in blue cells</v>
      </c>
      <c r="AD31" s="37"/>
      <c r="AE31" s="37"/>
      <c r="AF31" s="37"/>
      <c r="AG31" s="37"/>
      <c r="AH31" s="38"/>
    </row>
    <row r="32" spans="2:34" hidden="1">
      <c r="B32" s="202" t="s">
        <v>82</v>
      </c>
      <c r="D32" s="117"/>
      <c r="E32" s="54"/>
      <c r="F32" s="119"/>
      <c r="G32" s="119"/>
      <c r="H32" s="119"/>
      <c r="I32" s="119"/>
      <c r="J32" s="119"/>
      <c r="K32" s="74"/>
      <c r="L32" s="74"/>
      <c r="M32" s="125"/>
      <c r="N32" s="120"/>
      <c r="O32" s="178"/>
      <c r="P32" s="176"/>
      <c r="Q32" s="181"/>
      <c r="R32"/>
      <c r="S32" s="124"/>
      <c r="U32" s="144"/>
      <c r="AE32"/>
    </row>
    <row r="33" spans="2:34" ht="15.75" hidden="1" thickBot="1">
      <c r="B33" s="202" t="s">
        <v>105</v>
      </c>
      <c r="D33" s="117"/>
      <c r="E33" s="54"/>
      <c r="F33" s="119"/>
      <c r="G33" s="119"/>
      <c r="H33" s="119"/>
      <c r="I33" s="119"/>
      <c r="J33" s="119"/>
      <c r="K33" s="74"/>
      <c r="L33" s="74"/>
      <c r="M33" s="125"/>
      <c r="N33" s="120"/>
      <c r="O33" s="178"/>
      <c r="P33" s="176"/>
      <c r="Q33" s="181"/>
      <c r="R33"/>
      <c r="S33" s="124"/>
      <c r="U33" s="144"/>
      <c r="AE33"/>
    </row>
    <row r="34" spans="2:34" hidden="1">
      <c r="B34" s="202" t="s">
        <v>97</v>
      </c>
      <c r="D34" s="117"/>
      <c r="E34" s="54"/>
      <c r="F34" s="119"/>
      <c r="G34" s="119"/>
      <c r="H34" s="119"/>
      <c r="I34" s="119"/>
      <c r="J34" s="119"/>
      <c r="K34" s="74"/>
      <c r="L34" s="74"/>
      <c r="M34" s="125"/>
      <c r="N34" s="120"/>
      <c r="O34" s="178"/>
      <c r="P34" s="176"/>
      <c r="Q34" s="181"/>
      <c r="R34"/>
      <c r="S34" s="124"/>
      <c r="U34" s="144"/>
      <c r="AC34" s="11" t="s">
        <v>2</v>
      </c>
      <c r="AD34" s="12"/>
      <c r="AE34" s="149"/>
      <c r="AF34" s="13"/>
      <c r="AG34" s="13"/>
      <c r="AH34" s="155"/>
    </row>
    <row r="35" spans="2:34" hidden="1">
      <c r="B35" s="116" t="s">
        <v>106</v>
      </c>
      <c r="C35" s="118">
        <v>99996</v>
      </c>
      <c r="D35" s="118">
        <v>170232</v>
      </c>
      <c r="E35" s="54">
        <f t="shared" si="4"/>
        <v>70236</v>
      </c>
      <c r="F35" s="119" t="s">
        <v>99</v>
      </c>
      <c r="G35" s="119" t="s">
        <v>60</v>
      </c>
      <c r="H35" s="119" t="s">
        <v>86</v>
      </c>
      <c r="I35" s="119" t="s">
        <v>87</v>
      </c>
      <c r="J35" s="119" t="s">
        <v>88</v>
      </c>
      <c r="K35" t="s">
        <v>12</v>
      </c>
      <c r="L35" s="74" t="s">
        <v>13</v>
      </c>
      <c r="M35" s="120">
        <v>1</v>
      </c>
      <c r="N35" s="120">
        <v>0.58741010000000005</v>
      </c>
      <c r="O35" s="178">
        <f t="shared" si="2"/>
        <v>-0.41258989999999995</v>
      </c>
      <c r="P35" s="176">
        <f t="shared" si="3"/>
        <v>-41.258989999999997</v>
      </c>
      <c r="Q35" s="181">
        <f>ROUND(+(D35*N35)-(C35*M35),2)</f>
        <v>0</v>
      </c>
      <c r="R35" t="s">
        <v>107</v>
      </c>
      <c r="S35" s="124" t="s">
        <v>108</v>
      </c>
      <c r="U35" s="144">
        <f>LEN(R35)</f>
        <v>26</v>
      </c>
      <c r="Z35" s="10" t="str">
        <f>_xlfn.CONCAT("POCMP - ",G35," - ",H35)</f>
        <v>POCMP - POM01 - 12345</v>
      </c>
      <c r="AC35" s="20"/>
      <c r="AD35" s="21" t="s">
        <v>6</v>
      </c>
      <c r="AE35" s="150" t="s">
        <v>7</v>
      </c>
      <c r="AF35" s="23" t="s">
        <v>8</v>
      </c>
      <c r="AG35" s="24" t="s">
        <v>9</v>
      </c>
      <c r="AH35" s="156" t="s">
        <v>10</v>
      </c>
    </row>
    <row r="36" spans="2:34" hidden="1">
      <c r="B36" s="116" t="s">
        <v>106</v>
      </c>
      <c r="C36" s="118">
        <v>99996</v>
      </c>
      <c r="D36" s="118">
        <v>170232</v>
      </c>
      <c r="E36" s="54">
        <f t="shared" si="4"/>
        <v>70236</v>
      </c>
      <c r="F36" s="119" t="s">
        <v>99</v>
      </c>
      <c r="G36" s="119" t="s">
        <v>60</v>
      </c>
      <c r="H36" s="119" t="s">
        <v>86</v>
      </c>
      <c r="I36" s="119" t="s">
        <v>87</v>
      </c>
      <c r="J36" s="119" t="s">
        <v>88</v>
      </c>
      <c r="K36" t="s">
        <v>16</v>
      </c>
      <c r="L36" s="74" t="s">
        <v>13</v>
      </c>
      <c r="M36" s="120">
        <v>0</v>
      </c>
      <c r="N36" s="120">
        <v>0.41258990000000001</v>
      </c>
      <c r="O36" s="178">
        <f t="shared" si="2"/>
        <v>0.41258990000000001</v>
      </c>
      <c r="P36" s="176">
        <f t="shared" si="3"/>
        <v>41.258990000000004</v>
      </c>
      <c r="Q36" s="181">
        <f>ROUND(+(D36*N36)-(C36*M36),2)</f>
        <v>70236</v>
      </c>
      <c r="R36" t="s">
        <v>107</v>
      </c>
      <c r="S36" s="124" t="s">
        <v>108</v>
      </c>
      <c r="U36" s="144">
        <f>LEN(R36)</f>
        <v>26</v>
      </c>
      <c r="Z36" s="10" t="str">
        <f>_xlfn.CONCAT("POCMP - ",G36," - ",H36)</f>
        <v>POCMP - POM01 - 12345</v>
      </c>
      <c r="AC36" s="27"/>
      <c r="AD36" s="28">
        <v>127296</v>
      </c>
      <c r="AE36" s="151"/>
      <c r="AF36" s="140">
        <f>SUM(AF37:AF39)</f>
        <v>-70236</v>
      </c>
      <c r="AG36" s="140">
        <f>AD36+AF40</f>
        <v>57060</v>
      </c>
      <c r="AH36" s="157"/>
    </row>
    <row r="37" spans="2:34" hidden="1">
      <c r="B37" s="116" t="s">
        <v>109</v>
      </c>
      <c r="C37" s="118">
        <v>127296</v>
      </c>
      <c r="D37" s="118">
        <v>57060</v>
      </c>
      <c r="E37" s="54">
        <f t="shared" si="4"/>
        <v>-70236</v>
      </c>
      <c r="F37" s="119" t="s">
        <v>99</v>
      </c>
      <c r="G37" s="119" t="s">
        <v>60</v>
      </c>
      <c r="H37" s="119" t="s">
        <v>86</v>
      </c>
      <c r="I37" s="119" t="s">
        <v>87</v>
      </c>
      <c r="J37" s="119" t="s">
        <v>88</v>
      </c>
      <c r="K37" t="s">
        <v>12</v>
      </c>
      <c r="L37" s="74" t="s">
        <v>13</v>
      </c>
      <c r="M37" s="125">
        <v>1</v>
      </c>
      <c r="N37" s="125">
        <v>2.2309148264984229</v>
      </c>
      <c r="O37" s="178">
        <f t="shared" si="2"/>
        <v>1.2309148264984229</v>
      </c>
      <c r="P37" s="176">
        <f t="shared" si="3"/>
        <v>123.09148264984229</v>
      </c>
      <c r="Q37" s="181">
        <f>ROUND(+(D37*N37)-(C37*M37),2)</f>
        <v>0</v>
      </c>
      <c r="R37" t="s">
        <v>107</v>
      </c>
      <c r="S37" s="124" t="s">
        <v>108</v>
      </c>
      <c r="U37" s="144">
        <f>LEN(R37)</f>
        <v>26</v>
      </c>
      <c r="Z37" s="10" t="str">
        <f>_xlfn.CONCAT("POCMP - ",G37," - ",H37)</f>
        <v>POCMP - POM01 - 12345</v>
      </c>
      <c r="AC37" s="32" t="s">
        <v>19</v>
      </c>
      <c r="AD37" s="141">
        <f>+AE37*$AD$36</f>
        <v>127296</v>
      </c>
      <c r="AE37" s="182">
        <v>1</v>
      </c>
      <c r="AF37" s="33"/>
      <c r="AG37" s="142">
        <f>AD37+AF37</f>
        <v>127296</v>
      </c>
      <c r="AH37" s="184">
        <f>IFERROR(+AG37/$AG40,"")</f>
        <v>2.2309148264984229</v>
      </c>
    </row>
    <row r="38" spans="2:34" hidden="1">
      <c r="B38" s="116" t="s">
        <v>109</v>
      </c>
      <c r="C38" s="118">
        <v>127296</v>
      </c>
      <c r="D38" s="118">
        <v>57060</v>
      </c>
      <c r="E38" s="54">
        <f t="shared" si="4"/>
        <v>-70236</v>
      </c>
      <c r="F38" s="119" t="s">
        <v>99</v>
      </c>
      <c r="G38" s="119" t="s">
        <v>60</v>
      </c>
      <c r="H38" s="119" t="s">
        <v>86</v>
      </c>
      <c r="I38" s="119" t="s">
        <v>87</v>
      </c>
      <c r="J38" s="119" t="s">
        <v>88</v>
      </c>
      <c r="K38" t="s">
        <v>16</v>
      </c>
      <c r="L38" s="74" t="s">
        <v>13</v>
      </c>
      <c r="M38" s="125">
        <v>0</v>
      </c>
      <c r="N38" s="125">
        <v>-1.2309148264984227</v>
      </c>
      <c r="O38" s="178">
        <f t="shared" si="2"/>
        <v>-1.2309148264984227</v>
      </c>
      <c r="P38" s="176">
        <f t="shared" si="3"/>
        <v>-123.09148264984226</v>
      </c>
      <c r="Q38" s="181">
        <f>ROUND(+(D38*N38)-(C38*M38),2)</f>
        <v>-70236</v>
      </c>
      <c r="R38" t="s">
        <v>107</v>
      </c>
      <c r="S38" s="124" t="s">
        <v>108</v>
      </c>
      <c r="U38" s="144">
        <f>LEN(R38)</f>
        <v>26</v>
      </c>
      <c r="Z38" s="10" t="str">
        <f>_xlfn.CONCAT("POCMP - ",G38," - ",H38)</f>
        <v>POCMP - POM01 - 12345</v>
      </c>
      <c r="AC38" s="32" t="s">
        <v>24</v>
      </c>
      <c r="AD38" s="141">
        <f t="shared" ref="AD38:AD39" si="6">+AE38*$AD$36</f>
        <v>0</v>
      </c>
      <c r="AE38" s="182">
        <v>0</v>
      </c>
      <c r="AF38" s="33">
        <v>-70236</v>
      </c>
      <c r="AG38" s="142">
        <f>AD38+AF38</f>
        <v>-70236</v>
      </c>
      <c r="AH38" s="184">
        <f>IFERROR(+AG38/$AG40,"")</f>
        <v>-1.2309148264984227</v>
      </c>
    </row>
    <row r="39" spans="2:34" hidden="1">
      <c r="B39" s="116"/>
      <c r="C39" s="118"/>
      <c r="D39" s="118"/>
      <c r="E39" s="54"/>
      <c r="F39" s="119"/>
      <c r="G39" s="119"/>
      <c r="H39" s="119"/>
      <c r="I39" s="119"/>
      <c r="J39" s="119"/>
      <c r="K39"/>
      <c r="L39" s="74"/>
      <c r="M39" s="125"/>
      <c r="N39" s="125"/>
      <c r="O39" s="178"/>
      <c r="P39" s="176"/>
      <c r="Q39" s="181"/>
      <c r="R39"/>
      <c r="S39" s="124"/>
      <c r="U39" s="144"/>
      <c r="AC39" s="32" t="s">
        <v>26</v>
      </c>
      <c r="AD39" s="141">
        <f t="shared" si="6"/>
        <v>0</v>
      </c>
      <c r="AE39" s="182"/>
      <c r="AF39" s="33"/>
      <c r="AG39" s="142">
        <f>AD39+AF39</f>
        <v>0</v>
      </c>
      <c r="AH39" s="184">
        <f>IFERROR(+AG39/$AG$10,"")</f>
        <v>0</v>
      </c>
    </row>
    <row r="40" spans="2:34" ht="15.75" hidden="1" thickBot="1">
      <c r="B40" s="201" t="s">
        <v>110</v>
      </c>
      <c r="C40" s="123"/>
      <c r="D40" s="118"/>
      <c r="E40" s="54"/>
      <c r="F40" s="119"/>
      <c r="G40" s="119"/>
      <c r="H40" s="119"/>
      <c r="I40" s="119"/>
      <c r="J40" s="119"/>
      <c r="K40"/>
      <c r="L40" s="74"/>
      <c r="M40" s="125"/>
      <c r="N40" s="125"/>
      <c r="O40" s="178"/>
      <c r="P40" s="176"/>
      <c r="Q40" s="181"/>
      <c r="R40"/>
      <c r="S40" s="124"/>
      <c r="U40" s="144"/>
      <c r="AC40" s="32" t="s">
        <v>28</v>
      </c>
      <c r="AD40" s="143">
        <f>SUM(AD37:AD39)</f>
        <v>127296</v>
      </c>
      <c r="AE40" s="183">
        <f>SUM(AE37:AE39)</f>
        <v>1</v>
      </c>
      <c r="AF40" s="143">
        <f>SUM(AF37:AF39)</f>
        <v>-70236</v>
      </c>
      <c r="AG40" s="143">
        <f>SUM(AG37:AG39)</f>
        <v>57060</v>
      </c>
      <c r="AH40" s="185">
        <f>SUM(AH37:AH39)</f>
        <v>1.0000000000000002</v>
      </c>
    </row>
    <row r="41" spans="2:34" ht="16.5" hidden="1" thickTop="1" thickBot="1">
      <c r="B41" s="202" t="s">
        <v>111</v>
      </c>
      <c r="D41" s="117"/>
      <c r="E41" s="54"/>
      <c r="F41" s="119"/>
      <c r="G41" s="119"/>
      <c r="H41" s="119"/>
      <c r="I41" s="119"/>
      <c r="J41" s="119"/>
      <c r="K41" s="74"/>
      <c r="L41" s="74"/>
      <c r="M41" s="125"/>
      <c r="N41" s="120"/>
      <c r="O41" s="178"/>
      <c r="P41" s="176"/>
      <c r="Q41" s="181"/>
      <c r="R41"/>
      <c r="S41" s="124"/>
      <c r="U41" s="144"/>
      <c r="AC41" s="36" t="str">
        <f>AC31</f>
        <v>Enter applicable values in blue cells</v>
      </c>
      <c r="AD41" s="37"/>
      <c r="AE41" s="37"/>
      <c r="AF41" s="37"/>
      <c r="AG41" s="37"/>
      <c r="AH41" s="38"/>
    </row>
    <row r="42" spans="2:34" hidden="1">
      <c r="B42" s="202" t="s">
        <v>112</v>
      </c>
      <c r="D42" s="117"/>
      <c r="E42" s="54"/>
      <c r="F42" s="119"/>
      <c r="G42" s="119"/>
      <c r="H42" s="119"/>
      <c r="I42" s="119"/>
      <c r="J42" s="119"/>
      <c r="K42" s="74"/>
      <c r="L42" s="74"/>
      <c r="M42" s="125"/>
      <c r="N42" s="120"/>
      <c r="O42" s="178"/>
      <c r="P42" s="176"/>
      <c r="Q42" s="181"/>
      <c r="R42"/>
      <c r="S42" s="124"/>
      <c r="U42" s="144"/>
    </row>
    <row r="43" spans="2:34" ht="15.75" hidden="1" thickBot="1">
      <c r="B43" s="202" t="s">
        <v>113</v>
      </c>
      <c r="D43" s="118"/>
      <c r="E43" s="54"/>
      <c r="F43" s="119"/>
      <c r="G43" s="119"/>
      <c r="H43" s="119"/>
      <c r="I43" s="119"/>
      <c r="J43" s="119"/>
      <c r="K43"/>
      <c r="L43"/>
      <c r="M43" s="125"/>
      <c r="N43" s="125"/>
      <c r="O43" s="178"/>
      <c r="P43" s="176"/>
      <c r="Q43" s="181"/>
      <c r="R43"/>
      <c r="S43"/>
      <c r="U43" s="144"/>
    </row>
    <row r="44" spans="2:34">
      <c r="B44" s="116">
        <v>5678</v>
      </c>
      <c r="C44" s="118">
        <v>0</v>
      </c>
      <c r="D44" s="118">
        <v>60000</v>
      </c>
      <c r="E44" s="54">
        <f t="shared" si="4"/>
        <v>60000</v>
      </c>
      <c r="F44" s="119" t="s">
        <v>85</v>
      </c>
      <c r="G44" s="119" t="s">
        <v>60</v>
      </c>
      <c r="H44" s="119" t="s">
        <v>86</v>
      </c>
      <c r="I44" s="119" t="s">
        <v>87</v>
      </c>
      <c r="J44" s="119" t="s">
        <v>88</v>
      </c>
      <c r="K44" t="s">
        <v>16</v>
      </c>
      <c r="L44" s="74" t="s">
        <v>13</v>
      </c>
      <c r="M44" s="120">
        <v>0</v>
      </c>
      <c r="N44" s="125">
        <v>1</v>
      </c>
      <c r="O44" s="178">
        <f t="shared" si="2"/>
        <v>1</v>
      </c>
      <c r="P44" s="176">
        <f t="shared" si="3"/>
        <v>100</v>
      </c>
      <c r="Q44" s="181">
        <f>ROUND(+(D44*N44)-(C44*M44),2)</f>
        <v>60000</v>
      </c>
      <c r="R44" t="s">
        <v>114</v>
      </c>
      <c r="S44" s="124" t="s">
        <v>115</v>
      </c>
      <c r="U44" s="144">
        <f>LEN(R44)</f>
        <v>26</v>
      </c>
      <c r="Z44" s="10" t="str">
        <f>_xlfn.CONCAT("POCMP - ",G44," - ",H44)</f>
        <v>POCMP - POM01 - 12345</v>
      </c>
      <c r="AC44" s="11" t="s">
        <v>2</v>
      </c>
      <c r="AD44" s="12"/>
      <c r="AE44" s="149"/>
      <c r="AF44" s="13"/>
      <c r="AG44" s="13"/>
      <c r="AH44" s="155"/>
    </row>
    <row r="45" spans="2:34">
      <c r="B45" s="127" t="s">
        <v>116</v>
      </c>
      <c r="C45" s="118">
        <v>60000</v>
      </c>
      <c r="D45" s="118">
        <v>60000</v>
      </c>
      <c r="E45" s="54">
        <f>+D45-C45</f>
        <v>0</v>
      </c>
      <c r="F45" s="119" t="s">
        <v>85</v>
      </c>
      <c r="G45" s="119" t="s">
        <v>60</v>
      </c>
      <c r="H45" s="119" t="s">
        <v>117</v>
      </c>
      <c r="I45" s="119" t="s">
        <v>87</v>
      </c>
      <c r="J45" s="119" t="s">
        <v>88</v>
      </c>
      <c r="K45" t="s">
        <v>12</v>
      </c>
      <c r="L45" s="74" t="s">
        <v>13</v>
      </c>
      <c r="M45" s="125">
        <v>1</v>
      </c>
      <c r="N45" s="125">
        <v>1</v>
      </c>
      <c r="O45" s="178">
        <f t="shared" si="2"/>
        <v>0</v>
      </c>
      <c r="P45" s="176">
        <f t="shared" si="3"/>
        <v>0</v>
      </c>
      <c r="Q45" s="181">
        <f>ROUND(+(D45*N45)-(C45*M45),2)</f>
        <v>0</v>
      </c>
      <c r="R45" t="s">
        <v>114</v>
      </c>
      <c r="S45" s="109" t="s">
        <v>115</v>
      </c>
      <c r="U45" s="144">
        <f>LEN(R45)</f>
        <v>26</v>
      </c>
      <c r="Z45" s="10" t="str">
        <f>_xlfn.CONCAT("POCMP - ",G45," - ",H45)</f>
        <v>POCMP - POM01 - 34567</v>
      </c>
      <c r="AC45" s="20"/>
      <c r="AD45" s="21" t="s">
        <v>6</v>
      </c>
      <c r="AE45" s="150" t="s">
        <v>7</v>
      </c>
      <c r="AF45" s="23" t="s">
        <v>8</v>
      </c>
      <c r="AG45" s="24" t="s">
        <v>9</v>
      </c>
      <c r="AH45" s="156" t="s">
        <v>10</v>
      </c>
    </row>
    <row r="46" spans="2:34">
      <c r="B46" s="127" t="s">
        <v>116</v>
      </c>
      <c r="C46" s="118">
        <v>60000</v>
      </c>
      <c r="D46" s="118">
        <v>60000</v>
      </c>
      <c r="E46" s="54">
        <f>+D46-C46</f>
        <v>0</v>
      </c>
      <c r="F46" s="119" t="s">
        <v>85</v>
      </c>
      <c r="G46" s="119" t="s">
        <v>60</v>
      </c>
      <c r="H46" s="119" t="s">
        <v>117</v>
      </c>
      <c r="I46" s="119" t="s">
        <v>87</v>
      </c>
      <c r="J46" s="119" t="s">
        <v>88</v>
      </c>
      <c r="K46" t="s">
        <v>16</v>
      </c>
      <c r="L46" s="74" t="s">
        <v>13</v>
      </c>
      <c r="M46" s="125">
        <v>0</v>
      </c>
      <c r="N46" s="125">
        <v>-1</v>
      </c>
      <c r="O46" s="178">
        <f t="shared" si="2"/>
        <v>-1</v>
      </c>
      <c r="P46" s="176">
        <f t="shared" si="3"/>
        <v>-100</v>
      </c>
      <c r="Q46" s="181">
        <f>ROUND(+(D46*N46)-(C46*M46),2)</f>
        <v>-60000</v>
      </c>
      <c r="R46" t="s">
        <v>114</v>
      </c>
      <c r="S46" s="109" t="s">
        <v>115</v>
      </c>
      <c r="U46" s="144">
        <f>LEN(R46)</f>
        <v>26</v>
      </c>
      <c r="Z46" s="10" t="str">
        <f>_xlfn.CONCAT("POCMP - ",G46," - ",H46)</f>
        <v>POCMP - POM01 - 34567</v>
      </c>
      <c r="AC46" s="27"/>
      <c r="AD46" s="28">
        <v>60000</v>
      </c>
      <c r="AE46" s="151"/>
      <c r="AF46" s="140">
        <f>SUM(AF47:AF49)</f>
        <v>-60000</v>
      </c>
      <c r="AG46" s="140">
        <f>AD46+AF50</f>
        <v>0</v>
      </c>
      <c r="AH46" s="157"/>
    </row>
    <row r="47" spans="2:34">
      <c r="C47" s="163"/>
      <c r="D47" s="163"/>
      <c r="E47" s="164">
        <f t="shared" ref="E47:E48" si="7">+D47-C47</f>
        <v>0</v>
      </c>
      <c r="F47" s="162"/>
      <c r="G47" s="162"/>
      <c r="H47" s="162"/>
      <c r="I47" s="162"/>
      <c r="J47" s="162"/>
      <c r="K47" s="17"/>
      <c r="L47" s="17"/>
      <c r="M47" s="165"/>
      <c r="N47" s="165"/>
      <c r="O47" s="178">
        <f t="shared" si="2"/>
        <v>0</v>
      </c>
      <c r="P47" s="176">
        <f t="shared" si="3"/>
        <v>0</v>
      </c>
      <c r="Q47" s="181">
        <f>ROUND(+(D47*N47)-(C47*M47),2)</f>
        <v>0</v>
      </c>
      <c r="S47" s="139"/>
      <c r="U47" s="144">
        <f>LEN(R47)</f>
        <v>0</v>
      </c>
      <c r="Z47" s="10" t="str">
        <f>_xlfn.CONCAT("POCMP - ",G47," - ",H47)</f>
        <v xml:space="preserve">POCMP -  - </v>
      </c>
      <c r="AC47" s="32" t="s">
        <v>19</v>
      </c>
      <c r="AD47" s="141">
        <f>+AE47*$AD$46</f>
        <v>60000</v>
      </c>
      <c r="AE47" s="182">
        <v>1</v>
      </c>
      <c r="AF47" s="33"/>
      <c r="AG47" s="142">
        <f>AD47+AF47</f>
        <v>60000</v>
      </c>
      <c r="AH47" s="184" t="str">
        <f>IFERROR(+AG47/$AG50,"")</f>
        <v/>
      </c>
    </row>
    <row r="48" spans="2:34">
      <c r="C48" s="163"/>
      <c r="D48" s="163"/>
      <c r="E48" s="164">
        <f t="shared" si="7"/>
        <v>0</v>
      </c>
      <c r="F48" s="162"/>
      <c r="G48" s="162"/>
      <c r="H48" s="162"/>
      <c r="I48" s="162"/>
      <c r="J48" s="162"/>
      <c r="K48" s="17"/>
      <c r="L48" s="17"/>
      <c r="M48" s="165"/>
      <c r="N48" s="165"/>
      <c r="O48" s="178">
        <f t="shared" si="2"/>
        <v>0</v>
      </c>
      <c r="P48" s="176">
        <f t="shared" si="3"/>
        <v>0</v>
      </c>
      <c r="Q48" s="181">
        <f>ROUND(+(D48*N48)-(C48*M48),2)</f>
        <v>0</v>
      </c>
      <c r="S48" s="139"/>
      <c r="U48" s="144">
        <f>LEN(R48)</f>
        <v>0</v>
      </c>
      <c r="Z48" s="10" t="str">
        <f>_xlfn.CONCAT("POCMP - ",G48," - ",H48)</f>
        <v xml:space="preserve">POCMP -  - </v>
      </c>
      <c r="AC48" s="32" t="s">
        <v>24</v>
      </c>
      <c r="AD48" s="141">
        <f t="shared" ref="AD48:AD49" si="8">+AE48*$AD$46</f>
        <v>0</v>
      </c>
      <c r="AE48" s="182">
        <v>0</v>
      </c>
      <c r="AF48" s="33">
        <v>-60000</v>
      </c>
      <c r="AG48" s="142">
        <f>AD48+AF48</f>
        <v>-60000</v>
      </c>
      <c r="AH48" s="184" t="str">
        <f>IFERROR(+AG48/$AG50,"")</f>
        <v/>
      </c>
    </row>
    <row r="49" spans="21:34">
      <c r="U49" s="144"/>
      <c r="AC49" s="32" t="s">
        <v>26</v>
      </c>
      <c r="AD49" s="141">
        <f t="shared" si="8"/>
        <v>0</v>
      </c>
      <c r="AE49" s="182"/>
      <c r="AF49" s="33"/>
      <c r="AG49" s="142">
        <f>AD49+AF49</f>
        <v>0</v>
      </c>
      <c r="AH49" s="184">
        <f>IFERROR(+AG49/$AG$10,"")</f>
        <v>0</v>
      </c>
    </row>
    <row r="50" spans="21:34" ht="15.75" thickBot="1">
      <c r="U50" s="144"/>
      <c r="AC50" s="32" t="s">
        <v>28</v>
      </c>
      <c r="AD50" s="143">
        <f>SUM(AD47:AD49)</f>
        <v>60000</v>
      </c>
      <c r="AE50" s="183">
        <f>SUM(AE47:AE49)</f>
        <v>1</v>
      </c>
      <c r="AF50" s="143">
        <f>SUM(AF47:AF49)</f>
        <v>-60000</v>
      </c>
      <c r="AG50" s="143">
        <f>SUM(AG47:AG49)</f>
        <v>0</v>
      </c>
      <c r="AH50" s="185">
        <f>SUM(AH47:AH49)</f>
        <v>0</v>
      </c>
    </row>
    <row r="51" spans="21:34" ht="16.5" thickTop="1" thickBot="1">
      <c r="U51" s="144"/>
      <c r="AC51" s="36" t="str">
        <f>AC41</f>
        <v>Enter applicable values in blue cells</v>
      </c>
      <c r="AD51" s="37"/>
      <c r="AE51" s="37"/>
      <c r="AF51" s="37"/>
      <c r="AG51" s="37"/>
      <c r="AH51" s="38"/>
    </row>
    <row r="52" spans="21:34">
      <c r="U52" s="144"/>
    </row>
    <row r="53" spans="21:34">
      <c r="U53" s="144"/>
    </row>
    <row r="54" spans="21:34">
      <c r="U54" s="144"/>
    </row>
    <row r="55" spans="21:34">
      <c r="U55" s="144"/>
    </row>
  </sheetData>
  <sheetProtection formatColumns="0" formatRows="0" insertRows="0" selectLockedCells="1" sort="0"/>
  <autoFilter ref="B15:Z57" xr:uid="{0DA0F44E-E87F-415C-BFEC-D505F950B5CE}"/>
  <mergeCells count="12">
    <mergeCell ref="D4:G4"/>
    <mergeCell ref="W15:X15"/>
    <mergeCell ref="K3:O3"/>
    <mergeCell ref="D7:G7"/>
    <mergeCell ref="B13:E13"/>
    <mergeCell ref="F13:P13"/>
    <mergeCell ref="Q13:S13"/>
    <mergeCell ref="D5:G5"/>
    <mergeCell ref="D8:E8"/>
    <mergeCell ref="D10:G11"/>
    <mergeCell ref="D9:G9"/>
    <mergeCell ref="D6:G6"/>
  </mergeCells>
  <conditionalFormatting sqref="Q12:Q15">
    <cfRule type="cellIs" dxfId="3" priority="3" operator="equal">
      <formula>"Must Net to Zero"</formula>
    </cfRule>
  </conditionalFormatting>
  <conditionalFormatting sqref="U16:U1048576">
    <cfRule type="cellIs" dxfId="2" priority="1" operator="greaterThan">
      <formula>30</formula>
    </cfRule>
  </conditionalFormatting>
  <dataValidations xWindow="545" yWindow="341" count="1">
    <dataValidation allowBlank="1" showInputMessage="1" showErrorMessage="1" prompt="PBA-Accounting Period-DIV-DESCRIPTION_x000a_Example:_x000a_   PBA-01-ADM-BP&amp;A PSN ADJ" sqref="D6:G6" xr:uid="{714CDE9B-70BC-48E0-8E2D-5F8F8B0BA604}"/>
  </dataValidations>
  <printOptions horizontalCentered="1"/>
  <pageMargins left="0.2" right="0.2" top="0.5" bottom="0.5" header="0.3" footer="0.3"/>
  <pageSetup paperSize="5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45" yWindow="341" count="3">
        <x14:dataValidation type="list" allowBlank="1" showInputMessage="1" showErrorMessage="1" xr:uid="{1545D199-2DF5-4A3D-8894-677CCF99CA88}">
          <x14:formula1>
            <xm:f>Lists!$C$2:$C$4</xm:f>
          </x14:formula1>
          <xm:sqref>L16:L48</xm:sqref>
        </x14:dataValidation>
        <x14:dataValidation type="list" allowBlank="1" showInputMessage="1" showErrorMessage="1" xr:uid="{86E7D8CD-A7C0-442C-A0A9-2FB9D67A10C6}">
          <x14:formula1>
            <xm:f>Lists!$A$2:$A$3</xm:f>
          </x14:formula1>
          <xm:sqref>K16:K48</xm:sqref>
        </x14:dataValidation>
        <x14:dataValidation type="list" allowBlank="1" showInputMessage="1" showErrorMessage="1" xr:uid="{2C1F3AE4-3D84-494C-973A-083080E3FF1A}">
          <x14:formula1>
            <xm:f>List!$B$3:$B$9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4E87-97BC-4555-B47A-B3EEC1DE4577}">
  <sheetPr>
    <pageSetUpPr fitToPage="1"/>
  </sheetPr>
  <dimension ref="A1:Y57"/>
  <sheetViews>
    <sheetView zoomScale="87" zoomScaleNormal="87" workbookViewId="0">
      <selection activeCell="N13" sqref="N13:R30"/>
    </sheetView>
  </sheetViews>
  <sheetFormatPr defaultRowHeight="15"/>
  <cols>
    <col min="1" max="1" width="10.28515625" style="116" customWidth="1"/>
    <col min="2" max="4" width="12.42578125" style="109" customWidth="1"/>
    <col min="5" max="5" width="9.28515625" style="74" bestFit="1" customWidth="1"/>
    <col min="6" max="6" width="7.7109375" style="74" bestFit="1" customWidth="1"/>
    <col min="7" max="7" width="10.42578125" style="74" customWidth="1"/>
    <col min="8" max="9" width="7.7109375" style="74" bestFit="1" customWidth="1"/>
    <col min="10" max="10" width="12.7109375" bestFit="1" customWidth="1"/>
    <col min="11" max="11" width="15" bestFit="1" customWidth="1"/>
    <col min="12" max="12" width="14.7109375" customWidth="1"/>
    <col min="13" max="13" width="14" customWidth="1"/>
    <col min="14" max="14" width="14.7109375" customWidth="1"/>
    <col min="15" max="15" width="7.42578125" customWidth="1"/>
    <col min="16" max="16" width="12.7109375" style="109" customWidth="1"/>
    <col min="17" max="17" width="27.7109375" customWidth="1"/>
    <col min="18" max="18" width="37.42578125" bestFit="1" customWidth="1"/>
    <col min="19" max="19" width="3.5703125" customWidth="1"/>
    <col min="20" max="20" width="8.28515625" customWidth="1"/>
    <col min="21" max="23" width="11.7109375" customWidth="1"/>
    <col min="24" max="24" width="13.42578125" customWidth="1"/>
    <col min="25" max="25" width="20.7109375" customWidth="1"/>
  </cols>
  <sheetData>
    <row r="1" spans="1:25" ht="20.25">
      <c r="A1" s="63" t="s">
        <v>118</v>
      </c>
      <c r="B1" s="64"/>
      <c r="C1" s="64"/>
      <c r="D1" s="64"/>
      <c r="E1" s="63"/>
      <c r="F1" s="63"/>
      <c r="G1" s="63"/>
      <c r="H1" s="63"/>
      <c r="I1" s="63"/>
      <c r="J1" s="63"/>
      <c r="K1" s="63"/>
      <c r="L1" s="65"/>
      <c r="M1" s="65"/>
      <c r="N1" s="65"/>
      <c r="O1" s="65"/>
      <c r="P1" s="64"/>
      <c r="Q1" s="63"/>
      <c r="R1" s="63"/>
      <c r="T1" s="66" t="s">
        <v>2</v>
      </c>
      <c r="U1" s="67"/>
      <c r="V1" s="68"/>
      <c r="W1" s="68"/>
      <c r="X1" s="68"/>
      <c r="Y1" s="69"/>
    </row>
    <row r="2" spans="1:25">
      <c r="A2" s="241" t="s">
        <v>119</v>
      </c>
      <c r="B2" s="241"/>
      <c r="C2" s="70">
        <v>45415</v>
      </c>
      <c r="D2" s="71"/>
      <c r="E2" s="72"/>
      <c r="F2" s="72"/>
      <c r="G2" s="72"/>
      <c r="H2" s="73"/>
      <c r="J2" s="75"/>
      <c r="K2" s="75"/>
      <c r="L2" s="76"/>
      <c r="M2" s="76"/>
      <c r="N2" s="76"/>
      <c r="O2" s="76"/>
      <c r="P2" s="77"/>
      <c r="Q2" s="78"/>
      <c r="R2" s="78"/>
      <c r="T2" s="79"/>
      <c r="U2" s="80" t="s">
        <v>6</v>
      </c>
      <c r="V2" s="81" t="s">
        <v>7</v>
      </c>
      <c r="W2" s="82" t="s">
        <v>8</v>
      </c>
      <c r="X2" s="83" t="s">
        <v>9</v>
      </c>
      <c r="Y2" s="84" t="s">
        <v>10</v>
      </c>
    </row>
    <row r="3" spans="1:25">
      <c r="A3" s="241" t="s">
        <v>120</v>
      </c>
      <c r="B3" s="241"/>
      <c r="C3" s="242" t="s">
        <v>121</v>
      </c>
      <c r="D3" s="242"/>
      <c r="E3" s="242"/>
      <c r="F3" s="242"/>
      <c r="G3" s="242"/>
      <c r="H3" s="242"/>
      <c r="I3" s="242"/>
      <c r="J3" s="75"/>
      <c r="K3" s="75"/>
      <c r="L3" s="76"/>
      <c r="M3" s="76"/>
      <c r="N3" s="76"/>
      <c r="O3" s="76"/>
      <c r="P3" s="77"/>
      <c r="Q3" s="85"/>
      <c r="R3" s="85" t="s">
        <v>5</v>
      </c>
      <c r="T3" s="86"/>
      <c r="U3" s="87">
        <v>60000</v>
      </c>
      <c r="V3" s="88"/>
      <c r="W3" s="87">
        <v>-60000</v>
      </c>
      <c r="X3" s="62">
        <f>U3+W7</f>
        <v>1.0000076144933701E-7</v>
      </c>
      <c r="Y3" s="89"/>
    </row>
    <row r="4" spans="1:25" ht="14.65" customHeight="1">
      <c r="A4" s="241" t="s">
        <v>122</v>
      </c>
      <c r="B4" s="241"/>
      <c r="C4" s="243" t="s">
        <v>123</v>
      </c>
      <c r="D4" s="243"/>
      <c r="E4" s="243"/>
      <c r="F4" s="243"/>
      <c r="H4" s="73"/>
      <c r="J4" s="75"/>
      <c r="K4" s="75"/>
      <c r="L4" s="76"/>
      <c r="M4" s="76"/>
      <c r="O4" s="76"/>
      <c r="P4" s="244" t="s">
        <v>124</v>
      </c>
      <c r="Q4" s="90" t="s">
        <v>14</v>
      </c>
      <c r="R4" s="91"/>
      <c r="T4" s="92" t="s">
        <v>19</v>
      </c>
      <c r="U4" s="56">
        <f>+V4*$U$3</f>
        <v>60000</v>
      </c>
      <c r="V4" s="93">
        <v>1</v>
      </c>
      <c r="W4" s="94">
        <v>0</v>
      </c>
      <c r="X4" s="60">
        <f>U4+W4</f>
        <v>60000</v>
      </c>
      <c r="Y4" s="95">
        <f>+X4/$X$7</f>
        <v>599995431338.76599</v>
      </c>
    </row>
    <row r="5" spans="1:25">
      <c r="A5" s="241" t="s">
        <v>125</v>
      </c>
      <c r="B5" s="241"/>
      <c r="C5" s="245" t="s">
        <v>123</v>
      </c>
      <c r="D5" s="245"/>
      <c r="E5" s="245"/>
      <c r="F5" s="245"/>
      <c r="G5" s="72"/>
      <c r="H5" s="73"/>
      <c r="I5" s="73"/>
      <c r="J5" s="75"/>
      <c r="K5" s="75"/>
      <c r="L5" s="76"/>
      <c r="M5" s="76"/>
      <c r="O5" s="76"/>
      <c r="P5" s="244"/>
      <c r="Q5" s="90" t="s">
        <v>18</v>
      </c>
      <c r="R5" s="96"/>
      <c r="T5" s="92" t="s">
        <v>24</v>
      </c>
      <c r="U5" s="56">
        <f>+V5*$U$3</f>
        <v>0</v>
      </c>
      <c r="V5" s="93">
        <v>0</v>
      </c>
      <c r="W5" s="94">
        <v>-59999.999999899999</v>
      </c>
      <c r="X5" s="60">
        <f t="shared" ref="X5:X6" si="0">U5+W5</f>
        <v>-59999.999999899999</v>
      </c>
      <c r="Y5" s="95">
        <f>+X5/$X$7</f>
        <v>-599995431337.76599</v>
      </c>
    </row>
    <row r="6" spans="1:25">
      <c r="A6" s="241" t="s">
        <v>126</v>
      </c>
      <c r="B6" s="241"/>
      <c r="C6" s="245" t="s">
        <v>127</v>
      </c>
      <c r="D6" s="245"/>
      <c r="E6" s="245"/>
      <c r="F6" s="245"/>
      <c r="G6" s="97" t="s">
        <v>80</v>
      </c>
      <c r="H6" s="73"/>
      <c r="I6" s="73"/>
      <c r="J6" s="75"/>
      <c r="K6" s="75"/>
      <c r="L6" s="76"/>
      <c r="M6" s="76"/>
      <c r="O6" s="76"/>
      <c r="P6" s="98" t="str">
        <f>IF(SUM(P13:P57)=0,"","Must Net to Zero")</f>
        <v/>
      </c>
      <c r="Q6" s="90" t="s">
        <v>23</v>
      </c>
      <c r="R6" s="96"/>
      <c r="T6" s="92" t="s">
        <v>26</v>
      </c>
      <c r="U6" s="56">
        <f>+V6*$U$3</f>
        <v>0</v>
      </c>
      <c r="V6" s="93">
        <v>0</v>
      </c>
      <c r="W6" s="94">
        <v>0</v>
      </c>
      <c r="X6" s="60">
        <f t="shared" si="0"/>
        <v>0</v>
      </c>
      <c r="Y6" s="61">
        <f>+X6/$X$7</f>
        <v>0</v>
      </c>
    </row>
    <row r="7" spans="1:25" ht="15.75" thickBot="1">
      <c r="A7" s="99"/>
      <c r="B7" s="100"/>
      <c r="C7" s="101"/>
      <c r="D7" s="101"/>
      <c r="E7" s="99"/>
      <c r="F7" s="99"/>
      <c r="G7" s="102"/>
      <c r="H7" s="102"/>
      <c r="I7" s="102"/>
      <c r="L7" s="103"/>
      <c r="M7" s="103"/>
      <c r="N7" s="103"/>
      <c r="O7" s="103"/>
      <c r="P7" s="104"/>
      <c r="Q7" s="105"/>
      <c r="R7" s="105"/>
      <c r="T7" s="92" t="s">
        <v>28</v>
      </c>
      <c r="U7" s="57">
        <f>SUM(U4:U6)</f>
        <v>60000</v>
      </c>
      <c r="V7" s="58">
        <f>SUM(V4:V6)</f>
        <v>1</v>
      </c>
      <c r="W7" s="57">
        <f>SUM(W4:W6)</f>
        <v>-59999.999999899999</v>
      </c>
      <c r="X7" s="57">
        <f>SUM(X4:X6)</f>
        <v>1.0000076144933701E-7</v>
      </c>
      <c r="Y7" s="59">
        <f>SUM(Y4:Y6)</f>
        <v>1</v>
      </c>
    </row>
    <row r="8" spans="1:25" ht="16.5" thickTop="1" thickBot="1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7"/>
      <c r="Q8" s="247"/>
      <c r="R8" s="247"/>
      <c r="T8" s="106"/>
      <c r="U8" s="107"/>
      <c r="V8" s="107"/>
      <c r="W8" s="107"/>
      <c r="X8" s="107"/>
      <c r="Y8" s="108"/>
    </row>
    <row r="9" spans="1:25">
      <c r="A9"/>
    </row>
    <row r="10" spans="1:25">
      <c r="A10" s="238" t="s">
        <v>32</v>
      </c>
      <c r="B10" s="238"/>
      <c r="C10" s="238"/>
      <c r="D10" s="238"/>
      <c r="E10" s="239" t="s">
        <v>33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 t="s">
        <v>34</v>
      </c>
      <c r="Q10" s="240"/>
      <c r="R10" s="240"/>
    </row>
    <row r="11" spans="1:25">
      <c r="A11" s="110" t="s">
        <v>37</v>
      </c>
      <c r="B11" s="111" t="s">
        <v>37</v>
      </c>
      <c r="C11" s="111" t="s">
        <v>37</v>
      </c>
      <c r="D11" s="111" t="s">
        <v>36</v>
      </c>
      <c r="E11" s="110" t="s">
        <v>37</v>
      </c>
      <c r="F11" s="110" t="s">
        <v>37</v>
      </c>
      <c r="G11" s="110" t="s">
        <v>37</v>
      </c>
      <c r="H11" s="110" t="s">
        <v>37</v>
      </c>
      <c r="I11" s="110" t="s">
        <v>37</v>
      </c>
      <c r="J11" s="110" t="s">
        <v>37</v>
      </c>
      <c r="K11" s="110" t="s">
        <v>37</v>
      </c>
      <c r="L11" s="112" t="s">
        <v>37</v>
      </c>
      <c r="M11" s="112" t="s">
        <v>37</v>
      </c>
      <c r="N11" s="112" t="s">
        <v>36</v>
      </c>
      <c r="O11" s="112" t="s">
        <v>37</v>
      </c>
      <c r="P11" s="111" t="s">
        <v>36</v>
      </c>
      <c r="Q11" s="110" t="s">
        <v>37</v>
      </c>
      <c r="R11" s="110" t="s">
        <v>37</v>
      </c>
    </row>
    <row r="12" spans="1:25" ht="48">
      <c r="A12" s="113" t="s">
        <v>38</v>
      </c>
      <c r="B12" s="4" t="s">
        <v>39</v>
      </c>
      <c r="C12" s="4" t="s">
        <v>40</v>
      </c>
      <c r="D12" s="4" t="s">
        <v>41</v>
      </c>
      <c r="E12" s="113" t="s">
        <v>42</v>
      </c>
      <c r="F12" s="113" t="s">
        <v>43</v>
      </c>
      <c r="G12" s="113" t="s">
        <v>44</v>
      </c>
      <c r="H12" s="113" t="s">
        <v>45</v>
      </c>
      <c r="I12" s="113" t="s">
        <v>46</v>
      </c>
      <c r="J12" s="114" t="s">
        <v>47</v>
      </c>
      <c r="K12" s="114" t="s">
        <v>48</v>
      </c>
      <c r="L12" s="115" t="s">
        <v>49</v>
      </c>
      <c r="M12" s="115" t="s">
        <v>50</v>
      </c>
      <c r="N12" s="115" t="s">
        <v>51</v>
      </c>
      <c r="O12" s="115" t="s">
        <v>128</v>
      </c>
      <c r="P12" s="4" t="s">
        <v>53</v>
      </c>
      <c r="Q12" s="113" t="s">
        <v>129</v>
      </c>
      <c r="R12" s="113" t="s">
        <v>130</v>
      </c>
      <c r="T12" s="3"/>
    </row>
    <row r="13" spans="1:25">
      <c r="A13" s="116" t="s">
        <v>84</v>
      </c>
      <c r="B13" s="117">
        <v>70000</v>
      </c>
      <c r="C13" s="118">
        <v>80000</v>
      </c>
      <c r="D13" s="54">
        <f>+C13-B13</f>
        <v>10000</v>
      </c>
      <c r="E13" s="119" t="s">
        <v>85</v>
      </c>
      <c r="F13" s="119" t="s">
        <v>60</v>
      </c>
      <c r="G13" s="119" t="s">
        <v>86</v>
      </c>
      <c r="H13" s="119" t="s">
        <v>87</v>
      </c>
      <c r="I13" s="119" t="s">
        <v>88</v>
      </c>
      <c r="J13" s="74" t="s">
        <v>12</v>
      </c>
      <c r="K13" s="74" t="s">
        <v>13</v>
      </c>
      <c r="L13" s="120">
        <v>1</v>
      </c>
      <c r="M13" s="120">
        <v>1</v>
      </c>
      <c r="N13" s="55">
        <f t="shared" ref="N13:N57" si="1">+M13-L13</f>
        <v>0</v>
      </c>
      <c r="O13" s="121" t="s">
        <v>131</v>
      </c>
      <c r="P13" s="122">
        <f>ROUND(+(C13*M13)-(B13*L13),2)</f>
        <v>10000</v>
      </c>
      <c r="Q13" t="s">
        <v>132</v>
      </c>
      <c r="R13" s="118" t="s">
        <v>90</v>
      </c>
      <c r="T13" s="123" t="s">
        <v>81</v>
      </c>
    </row>
    <row r="14" spans="1:25">
      <c r="A14" s="116" t="s">
        <v>91</v>
      </c>
      <c r="B14" s="117">
        <v>100000</v>
      </c>
      <c r="C14" s="118">
        <v>90000</v>
      </c>
      <c r="D14" s="54">
        <f>+C14-B14</f>
        <v>-10000</v>
      </c>
      <c r="E14" s="119" t="s">
        <v>92</v>
      </c>
      <c r="F14" s="119" t="s">
        <v>60</v>
      </c>
      <c r="G14" s="119" t="s">
        <v>86</v>
      </c>
      <c r="H14" s="119" t="s">
        <v>87</v>
      </c>
      <c r="I14" s="119" t="s">
        <v>88</v>
      </c>
      <c r="J14" s="74" t="s">
        <v>12</v>
      </c>
      <c r="K14" s="74" t="s">
        <v>13</v>
      </c>
      <c r="L14" s="120">
        <v>1</v>
      </c>
      <c r="M14" s="120">
        <v>1</v>
      </c>
      <c r="N14" s="55">
        <f t="shared" si="1"/>
        <v>0</v>
      </c>
      <c r="O14" s="121" t="s">
        <v>131</v>
      </c>
      <c r="P14" s="122">
        <f t="shared" ref="P14:P57" si="2">ROUND(+(C14*M14)-(B14*L14),2)</f>
        <v>-10000</v>
      </c>
      <c r="Q14" t="s">
        <v>132</v>
      </c>
      <c r="R14" s="118" t="s">
        <v>93</v>
      </c>
      <c r="T14" s="123"/>
      <c r="U14" s="123" t="s">
        <v>82</v>
      </c>
    </row>
    <row r="15" spans="1:25">
      <c r="B15" s="117"/>
      <c r="C15" s="118"/>
      <c r="D15" s="54"/>
      <c r="E15" s="119"/>
      <c r="F15" s="119"/>
      <c r="G15" s="119"/>
      <c r="H15" s="119"/>
      <c r="I15" s="119"/>
      <c r="J15" s="74"/>
      <c r="K15" s="74"/>
      <c r="L15" s="120"/>
      <c r="M15" s="120"/>
      <c r="N15" s="55">
        <f>+M15-L15</f>
        <v>0</v>
      </c>
      <c r="O15" s="121"/>
      <c r="P15" s="122">
        <f>ROUND(+(C15*M15)-(B15*L15),2)</f>
        <v>0</v>
      </c>
      <c r="R15" s="118"/>
      <c r="U15" s="123" t="s">
        <v>83</v>
      </c>
    </row>
    <row r="16" spans="1:25">
      <c r="B16" s="117"/>
      <c r="C16" s="118"/>
      <c r="D16" s="54">
        <f>+C16-B16</f>
        <v>0</v>
      </c>
      <c r="E16" s="119"/>
      <c r="F16" s="119"/>
      <c r="G16" s="119"/>
      <c r="H16" s="119"/>
      <c r="I16" s="119"/>
      <c r="J16" s="74"/>
      <c r="K16" s="74"/>
      <c r="L16" s="120"/>
      <c r="M16" s="120"/>
      <c r="N16" s="55">
        <f t="shared" si="1"/>
        <v>0</v>
      </c>
      <c r="O16" s="121"/>
      <c r="P16" s="122">
        <f t="shared" si="2"/>
        <v>0</v>
      </c>
      <c r="R16" s="118"/>
    </row>
    <row r="17" spans="1:22">
      <c r="A17" s="116" t="s">
        <v>98</v>
      </c>
      <c r="B17" s="117">
        <v>95000</v>
      </c>
      <c r="C17" s="118">
        <v>95000</v>
      </c>
      <c r="D17" s="54">
        <f>+C17-B17</f>
        <v>0</v>
      </c>
      <c r="E17" s="119" t="s">
        <v>99</v>
      </c>
      <c r="F17" s="119" t="s">
        <v>60</v>
      </c>
      <c r="G17" s="119" t="s">
        <v>86</v>
      </c>
      <c r="H17" s="119" t="s">
        <v>87</v>
      </c>
      <c r="I17" s="119" t="s">
        <v>88</v>
      </c>
      <c r="J17" s="74" t="s">
        <v>12</v>
      </c>
      <c r="K17" s="74" t="s">
        <v>13</v>
      </c>
      <c r="L17" s="120">
        <v>0.75</v>
      </c>
      <c r="M17" s="120">
        <v>0.5</v>
      </c>
      <c r="N17" s="55">
        <f t="shared" si="1"/>
        <v>-0.25</v>
      </c>
      <c r="O17" s="121" t="s">
        <v>131</v>
      </c>
      <c r="P17" s="122">
        <f t="shared" si="2"/>
        <v>-23750</v>
      </c>
      <c r="Q17" t="s">
        <v>133</v>
      </c>
      <c r="R17" s="124" t="s">
        <v>134</v>
      </c>
      <c r="T17" s="123" t="s">
        <v>94</v>
      </c>
    </row>
    <row r="18" spans="1:22">
      <c r="A18" s="116" t="s">
        <v>98</v>
      </c>
      <c r="B18" s="117">
        <v>95000</v>
      </c>
      <c r="C18" s="118">
        <v>95000</v>
      </c>
      <c r="D18" s="54">
        <f t="shared" ref="D18:D28" si="3">+C18-B18</f>
        <v>0</v>
      </c>
      <c r="E18" s="119" t="s">
        <v>99</v>
      </c>
      <c r="F18" s="119" t="s">
        <v>60</v>
      </c>
      <c r="G18" s="119" t="s">
        <v>86</v>
      </c>
      <c r="H18" s="119" t="s">
        <v>87</v>
      </c>
      <c r="I18" s="119" t="s">
        <v>88</v>
      </c>
      <c r="J18" s="74" t="s">
        <v>16</v>
      </c>
      <c r="K18" s="74"/>
      <c r="L18" s="125">
        <v>0.25</v>
      </c>
      <c r="M18" s="125">
        <v>0.5</v>
      </c>
      <c r="N18" s="55">
        <f t="shared" si="1"/>
        <v>0.25</v>
      </c>
      <c r="O18" s="121" t="s">
        <v>131</v>
      </c>
      <c r="P18" s="122">
        <f t="shared" si="2"/>
        <v>23750</v>
      </c>
      <c r="Q18" t="s">
        <v>133</v>
      </c>
      <c r="R18" s="124" t="s">
        <v>102</v>
      </c>
      <c r="U18" s="123" t="s">
        <v>95</v>
      </c>
    </row>
    <row r="19" spans="1:22">
      <c r="A19" s="116" t="s">
        <v>103</v>
      </c>
      <c r="B19" s="117">
        <v>80000</v>
      </c>
      <c r="C19" s="117">
        <v>80000</v>
      </c>
      <c r="D19" s="54">
        <f>+C19-B19</f>
        <v>0</v>
      </c>
      <c r="E19" s="119" t="s">
        <v>85</v>
      </c>
      <c r="F19" s="119" t="s">
        <v>60</v>
      </c>
      <c r="G19" s="119" t="s">
        <v>86</v>
      </c>
      <c r="H19" s="119" t="s">
        <v>87</v>
      </c>
      <c r="I19" s="119" t="s">
        <v>88</v>
      </c>
      <c r="J19" s="74" t="s">
        <v>12</v>
      </c>
      <c r="K19" s="74" t="s">
        <v>13</v>
      </c>
      <c r="L19" s="120">
        <v>1</v>
      </c>
      <c r="M19" s="120">
        <v>1.296875</v>
      </c>
      <c r="N19" s="55">
        <f t="shared" si="1"/>
        <v>0.296875</v>
      </c>
      <c r="O19" s="121" t="s">
        <v>131</v>
      </c>
      <c r="P19" s="122">
        <f t="shared" si="2"/>
        <v>23750</v>
      </c>
      <c r="Q19" t="s">
        <v>133</v>
      </c>
      <c r="R19" s="124" t="s">
        <v>134</v>
      </c>
      <c r="U19" s="123" t="s">
        <v>96</v>
      </c>
    </row>
    <row r="20" spans="1:22">
      <c r="A20" s="116" t="s">
        <v>103</v>
      </c>
      <c r="B20" s="117">
        <v>80000</v>
      </c>
      <c r="C20" s="117">
        <v>80000</v>
      </c>
      <c r="D20" s="54">
        <f t="shared" ref="D20" si="4">+C20-B20</f>
        <v>0</v>
      </c>
      <c r="E20" s="119" t="s">
        <v>85</v>
      </c>
      <c r="F20" s="119" t="s">
        <v>60</v>
      </c>
      <c r="G20" s="119" t="s">
        <v>86</v>
      </c>
      <c r="H20" s="119" t="s">
        <v>87</v>
      </c>
      <c r="I20" s="119" t="s">
        <v>88</v>
      </c>
      <c r="J20" s="74" t="s">
        <v>16</v>
      </c>
      <c r="K20" s="74"/>
      <c r="L20" s="125">
        <v>0</v>
      </c>
      <c r="M20" s="120">
        <v>-0.296875</v>
      </c>
      <c r="N20" s="55">
        <f t="shared" si="1"/>
        <v>-0.296875</v>
      </c>
      <c r="O20" s="121" t="s">
        <v>131</v>
      </c>
      <c r="P20" s="122">
        <f t="shared" si="2"/>
        <v>-23750</v>
      </c>
      <c r="Q20" t="s">
        <v>133</v>
      </c>
      <c r="R20" s="124" t="s">
        <v>102</v>
      </c>
      <c r="U20" s="123" t="s">
        <v>97</v>
      </c>
    </row>
    <row r="21" spans="1:22">
      <c r="B21" s="117"/>
      <c r="C21" s="117"/>
      <c r="D21" s="54"/>
      <c r="E21" s="119"/>
      <c r="F21" s="119"/>
      <c r="G21" s="119"/>
      <c r="H21" s="119"/>
      <c r="I21" s="119"/>
      <c r="J21" s="74"/>
      <c r="K21" s="74"/>
      <c r="L21" s="125"/>
      <c r="M21" s="120"/>
      <c r="N21" s="55">
        <f>+M21-L21</f>
        <v>0</v>
      </c>
      <c r="O21" s="121"/>
      <c r="P21" s="122">
        <f>ROUND(+(C21*M21)-(B21*L21),2)</f>
        <v>0</v>
      </c>
      <c r="R21" s="124"/>
      <c r="U21" s="123"/>
    </row>
    <row r="22" spans="1:22">
      <c r="B22" s="118"/>
      <c r="C22" s="118"/>
      <c r="D22" s="54">
        <f t="shared" si="3"/>
        <v>0</v>
      </c>
      <c r="E22" s="119"/>
      <c r="F22" s="119"/>
      <c r="G22" s="119"/>
      <c r="H22" s="119"/>
      <c r="I22" s="119"/>
      <c r="K22" s="74"/>
      <c r="L22" s="120"/>
      <c r="M22" s="120"/>
      <c r="N22" s="55">
        <f t="shared" si="1"/>
        <v>0</v>
      </c>
      <c r="O22" s="121"/>
      <c r="P22" s="122">
        <f t="shared" si="2"/>
        <v>0</v>
      </c>
      <c r="T22" s="109"/>
      <c r="U22" s="109"/>
      <c r="V22" s="126"/>
    </row>
    <row r="23" spans="1:22">
      <c r="A23" s="116" t="s">
        <v>106</v>
      </c>
      <c r="B23" s="118">
        <v>99996</v>
      </c>
      <c r="C23" s="118">
        <v>170232</v>
      </c>
      <c r="D23" s="54">
        <f t="shared" si="3"/>
        <v>70236</v>
      </c>
      <c r="E23" s="119" t="s">
        <v>99</v>
      </c>
      <c r="F23" s="119" t="s">
        <v>60</v>
      </c>
      <c r="G23" s="119" t="s">
        <v>86</v>
      </c>
      <c r="H23" s="119" t="s">
        <v>87</v>
      </c>
      <c r="I23" s="119" t="s">
        <v>88</v>
      </c>
      <c r="J23" t="s">
        <v>12</v>
      </c>
      <c r="K23" s="74" t="s">
        <v>13</v>
      </c>
      <c r="L23" s="120">
        <v>1</v>
      </c>
      <c r="M23" s="120">
        <v>0.58741010000000005</v>
      </c>
      <c r="N23" s="55">
        <f t="shared" si="1"/>
        <v>-0.41258989999999995</v>
      </c>
      <c r="O23" s="121" t="s">
        <v>135</v>
      </c>
      <c r="P23" s="122">
        <f t="shared" si="2"/>
        <v>0</v>
      </c>
      <c r="Q23" t="s">
        <v>136</v>
      </c>
      <c r="R23" s="124" t="s">
        <v>108</v>
      </c>
      <c r="T23" s="123" t="s">
        <v>104</v>
      </c>
      <c r="U23" s="109"/>
      <c r="V23" s="126"/>
    </row>
    <row r="24" spans="1:22">
      <c r="A24" s="116" t="s">
        <v>106</v>
      </c>
      <c r="B24" s="118">
        <v>99996</v>
      </c>
      <c r="C24" s="118">
        <v>170232</v>
      </c>
      <c r="D24" s="54">
        <f t="shared" si="3"/>
        <v>70236</v>
      </c>
      <c r="E24" s="119" t="s">
        <v>99</v>
      </c>
      <c r="F24" s="119" t="s">
        <v>60</v>
      </c>
      <c r="G24" s="119" t="s">
        <v>86</v>
      </c>
      <c r="H24" s="119" t="s">
        <v>87</v>
      </c>
      <c r="I24" s="119" t="s">
        <v>88</v>
      </c>
      <c r="J24" t="s">
        <v>16</v>
      </c>
      <c r="K24" s="74" t="s">
        <v>13</v>
      </c>
      <c r="L24" s="120">
        <v>0</v>
      </c>
      <c r="M24" s="120">
        <v>0.41258990000000001</v>
      </c>
      <c r="N24" s="55">
        <f t="shared" si="1"/>
        <v>0.41258990000000001</v>
      </c>
      <c r="O24" s="121" t="s">
        <v>135</v>
      </c>
      <c r="P24" s="122">
        <f t="shared" si="2"/>
        <v>70236</v>
      </c>
      <c r="Q24" t="s">
        <v>136</v>
      </c>
      <c r="R24" s="124" t="s">
        <v>108</v>
      </c>
      <c r="T24" s="109"/>
      <c r="U24" s="123" t="s">
        <v>82</v>
      </c>
      <c r="V24" s="126"/>
    </row>
    <row r="25" spans="1:22">
      <c r="A25" s="116" t="s">
        <v>109</v>
      </c>
      <c r="B25" s="118">
        <v>127296</v>
      </c>
      <c r="C25" s="118">
        <v>57060</v>
      </c>
      <c r="D25" s="54">
        <f t="shared" si="3"/>
        <v>-70236</v>
      </c>
      <c r="E25" s="119" t="s">
        <v>99</v>
      </c>
      <c r="F25" s="119" t="s">
        <v>60</v>
      </c>
      <c r="G25" s="119" t="s">
        <v>86</v>
      </c>
      <c r="H25" s="119" t="s">
        <v>87</v>
      </c>
      <c r="I25" s="119" t="s">
        <v>88</v>
      </c>
      <c r="J25" t="s">
        <v>12</v>
      </c>
      <c r="K25" s="74" t="s">
        <v>13</v>
      </c>
      <c r="L25" s="125">
        <v>1</v>
      </c>
      <c r="M25" s="125">
        <v>2.2309148264984229</v>
      </c>
      <c r="N25" s="55">
        <f t="shared" si="1"/>
        <v>1.2309148264984229</v>
      </c>
      <c r="O25" s="121" t="s">
        <v>135</v>
      </c>
      <c r="P25" s="122">
        <f t="shared" si="2"/>
        <v>0</v>
      </c>
      <c r="Q25" t="s">
        <v>136</v>
      </c>
      <c r="R25" s="124" t="s">
        <v>108</v>
      </c>
      <c r="T25" s="109"/>
      <c r="U25" s="123" t="s">
        <v>105</v>
      </c>
    </row>
    <row r="26" spans="1:22">
      <c r="A26" s="116" t="s">
        <v>109</v>
      </c>
      <c r="B26" s="118">
        <v>127296</v>
      </c>
      <c r="C26" s="118">
        <v>57060</v>
      </c>
      <c r="D26" s="54">
        <f t="shared" si="3"/>
        <v>-70236</v>
      </c>
      <c r="E26" s="119" t="s">
        <v>99</v>
      </c>
      <c r="F26" s="119" t="s">
        <v>60</v>
      </c>
      <c r="G26" s="119" t="s">
        <v>86</v>
      </c>
      <c r="H26" s="119" t="s">
        <v>87</v>
      </c>
      <c r="I26" s="119" t="s">
        <v>88</v>
      </c>
      <c r="J26" t="s">
        <v>16</v>
      </c>
      <c r="K26" s="74" t="s">
        <v>13</v>
      </c>
      <c r="L26" s="125">
        <v>0</v>
      </c>
      <c r="M26" s="125">
        <v>-1.2309148264984227</v>
      </c>
      <c r="N26" s="55">
        <f t="shared" si="1"/>
        <v>-1.2309148264984227</v>
      </c>
      <c r="O26" s="121" t="s">
        <v>135</v>
      </c>
      <c r="P26" s="122">
        <f t="shared" si="2"/>
        <v>-70236</v>
      </c>
      <c r="Q26" t="s">
        <v>136</v>
      </c>
      <c r="R26" s="124" t="s">
        <v>108</v>
      </c>
      <c r="T26" s="109"/>
      <c r="U26" s="123" t="s">
        <v>97</v>
      </c>
    </row>
    <row r="27" spans="1:22">
      <c r="B27" s="118"/>
      <c r="C27" s="118"/>
      <c r="D27" s="54">
        <f t="shared" si="3"/>
        <v>0</v>
      </c>
      <c r="E27" s="119"/>
      <c r="F27" s="119"/>
      <c r="G27" s="119"/>
      <c r="H27" s="119"/>
      <c r="I27" s="119"/>
      <c r="L27" s="125"/>
      <c r="M27" s="125"/>
      <c r="N27" s="55">
        <f t="shared" si="1"/>
        <v>0</v>
      </c>
      <c r="O27" s="121"/>
      <c r="P27" s="122">
        <f t="shared" si="2"/>
        <v>0</v>
      </c>
      <c r="T27" s="123"/>
      <c r="U27" s="109"/>
    </row>
    <row r="28" spans="1:22">
      <c r="A28" s="116">
        <v>5678</v>
      </c>
      <c r="B28" s="118">
        <v>0</v>
      </c>
      <c r="C28" s="118">
        <v>60000</v>
      </c>
      <c r="D28" s="54">
        <f t="shared" si="3"/>
        <v>60000</v>
      </c>
      <c r="E28" s="119" t="s">
        <v>85</v>
      </c>
      <c r="F28" s="119" t="s">
        <v>60</v>
      </c>
      <c r="G28" s="119" t="s">
        <v>86</v>
      </c>
      <c r="H28" s="119" t="s">
        <v>87</v>
      </c>
      <c r="I28" s="119" t="s">
        <v>88</v>
      </c>
      <c r="J28" t="s">
        <v>16</v>
      </c>
      <c r="K28" s="74" t="s">
        <v>13</v>
      </c>
      <c r="L28" s="120">
        <v>0</v>
      </c>
      <c r="M28" s="125">
        <v>1</v>
      </c>
      <c r="N28" s="55">
        <f t="shared" si="1"/>
        <v>1</v>
      </c>
      <c r="O28" s="121" t="s">
        <v>135</v>
      </c>
      <c r="P28" s="122">
        <f t="shared" si="2"/>
        <v>60000</v>
      </c>
      <c r="Q28" t="s">
        <v>137</v>
      </c>
      <c r="R28" s="124" t="s">
        <v>115</v>
      </c>
      <c r="T28" s="123" t="s">
        <v>110</v>
      </c>
      <c r="U28" s="123"/>
    </row>
    <row r="29" spans="1:22">
      <c r="A29" s="127" t="s">
        <v>116</v>
      </c>
      <c r="B29" s="118">
        <v>60000</v>
      </c>
      <c r="C29" s="118">
        <v>60000</v>
      </c>
      <c r="D29" s="54">
        <f>+C29-B29</f>
        <v>0</v>
      </c>
      <c r="E29" s="119" t="s">
        <v>85</v>
      </c>
      <c r="F29" s="119" t="s">
        <v>60</v>
      </c>
      <c r="G29" s="119" t="s">
        <v>117</v>
      </c>
      <c r="H29" s="119" t="s">
        <v>87</v>
      </c>
      <c r="I29" s="119" t="s">
        <v>88</v>
      </c>
      <c r="J29" t="s">
        <v>12</v>
      </c>
      <c r="K29" s="74" t="s">
        <v>13</v>
      </c>
      <c r="L29" s="125">
        <v>1</v>
      </c>
      <c r="M29" s="125">
        <v>1</v>
      </c>
      <c r="N29" s="55">
        <f t="shared" si="1"/>
        <v>0</v>
      </c>
      <c r="O29" s="121" t="s">
        <v>135</v>
      </c>
      <c r="P29" s="122">
        <f t="shared" si="2"/>
        <v>0</v>
      </c>
      <c r="Q29" t="s">
        <v>137</v>
      </c>
      <c r="R29" s="109" t="s">
        <v>115</v>
      </c>
      <c r="T29" s="123"/>
      <c r="U29" s="123" t="s">
        <v>111</v>
      </c>
    </row>
    <row r="30" spans="1:22">
      <c r="A30" s="127" t="s">
        <v>116</v>
      </c>
      <c r="B30" s="118">
        <v>60000</v>
      </c>
      <c r="C30" s="118">
        <v>60000</v>
      </c>
      <c r="D30" s="54">
        <f>+C30-B30</f>
        <v>0</v>
      </c>
      <c r="E30" s="119" t="s">
        <v>85</v>
      </c>
      <c r="F30" s="119" t="s">
        <v>60</v>
      </c>
      <c r="G30" s="119" t="s">
        <v>117</v>
      </c>
      <c r="H30" s="119" t="s">
        <v>87</v>
      </c>
      <c r="I30" s="119" t="s">
        <v>88</v>
      </c>
      <c r="J30" t="s">
        <v>16</v>
      </c>
      <c r="K30" s="74" t="s">
        <v>13</v>
      </c>
      <c r="L30" s="125">
        <v>0</v>
      </c>
      <c r="M30" s="125">
        <v>-1</v>
      </c>
      <c r="N30" s="55">
        <f>+M30-L30</f>
        <v>-1</v>
      </c>
      <c r="O30" s="121" t="s">
        <v>135</v>
      </c>
      <c r="P30" s="122">
        <f>ROUND(+(C30*M30)-(B30*L30),2)</f>
        <v>-60000</v>
      </c>
      <c r="Q30" t="s">
        <v>137</v>
      </c>
      <c r="R30" s="109" t="s">
        <v>115</v>
      </c>
      <c r="U30" s="123" t="s">
        <v>112</v>
      </c>
    </row>
    <row r="31" spans="1:22">
      <c r="B31" s="118"/>
      <c r="C31" s="118"/>
      <c r="D31" s="54">
        <f t="shared" ref="D31:D57" si="5">+C31-B31</f>
        <v>0</v>
      </c>
      <c r="E31" s="119"/>
      <c r="F31" s="119"/>
      <c r="G31" s="119"/>
      <c r="H31" s="119"/>
      <c r="I31" s="119"/>
      <c r="L31" s="125"/>
      <c r="M31" s="125"/>
      <c r="N31" s="55">
        <f t="shared" si="1"/>
        <v>0</v>
      </c>
      <c r="O31" s="121"/>
      <c r="P31" s="122">
        <f t="shared" si="2"/>
        <v>0</v>
      </c>
      <c r="U31" s="123" t="s">
        <v>113</v>
      </c>
    </row>
    <row r="32" spans="1:22">
      <c r="B32" s="118"/>
      <c r="C32" s="118"/>
      <c r="D32" s="54">
        <f t="shared" si="5"/>
        <v>0</v>
      </c>
      <c r="E32" s="119"/>
      <c r="F32" s="119"/>
      <c r="G32" s="119"/>
      <c r="H32" s="119"/>
      <c r="I32" s="119"/>
      <c r="L32" s="125"/>
      <c r="M32" s="125"/>
      <c r="N32" s="55">
        <f t="shared" si="1"/>
        <v>0</v>
      </c>
      <c r="O32" s="121"/>
      <c r="P32" s="122">
        <f t="shared" si="2"/>
        <v>0</v>
      </c>
      <c r="U32" s="123"/>
    </row>
    <row r="33" spans="1:21">
      <c r="A33" s="192"/>
      <c r="B33" s="193"/>
      <c r="C33" s="193"/>
      <c r="D33" s="54">
        <f t="shared" si="5"/>
        <v>0</v>
      </c>
      <c r="E33" s="194"/>
      <c r="F33" s="194"/>
      <c r="G33" s="194"/>
      <c r="H33" s="194"/>
      <c r="I33" s="194"/>
      <c r="J33" s="195"/>
      <c r="K33" s="196"/>
      <c r="L33" s="197"/>
      <c r="M33" s="198"/>
      <c r="N33" s="55">
        <f t="shared" si="1"/>
        <v>0</v>
      </c>
      <c r="O33" s="199"/>
      <c r="P33" s="122">
        <f t="shared" si="2"/>
        <v>0</v>
      </c>
      <c r="T33" s="123"/>
      <c r="U33" s="123"/>
    </row>
    <row r="34" spans="1:21">
      <c r="A34" s="200"/>
      <c r="B34" s="193"/>
      <c r="C34" s="193"/>
      <c r="D34" s="54">
        <f t="shared" si="5"/>
        <v>0</v>
      </c>
      <c r="E34" s="194"/>
      <c r="F34" s="194"/>
      <c r="G34" s="194"/>
      <c r="H34" s="194"/>
      <c r="I34" s="194"/>
      <c r="J34" s="195"/>
      <c r="K34" s="196"/>
      <c r="L34" s="198"/>
      <c r="M34" s="198"/>
      <c r="N34" s="55">
        <f t="shared" si="1"/>
        <v>0</v>
      </c>
      <c r="O34" s="199"/>
      <c r="P34" s="122">
        <f t="shared" si="2"/>
        <v>0</v>
      </c>
      <c r="T34" s="123"/>
      <c r="U34" s="123"/>
    </row>
    <row r="35" spans="1:21">
      <c r="B35" s="118"/>
      <c r="C35" s="118"/>
      <c r="D35" s="54">
        <f t="shared" si="5"/>
        <v>0</v>
      </c>
      <c r="E35" s="119"/>
      <c r="F35" s="119"/>
      <c r="G35" s="119"/>
      <c r="H35" s="119"/>
      <c r="I35" s="119"/>
      <c r="L35" s="125"/>
      <c r="M35" s="125"/>
      <c r="N35" s="55">
        <f t="shared" si="1"/>
        <v>0</v>
      </c>
      <c r="O35" s="121"/>
      <c r="P35" s="122">
        <f t="shared" si="2"/>
        <v>0</v>
      </c>
      <c r="U35" s="123"/>
    </row>
    <row r="36" spans="1:21">
      <c r="B36" s="118"/>
      <c r="C36" s="118"/>
      <c r="D36" s="54">
        <f t="shared" si="5"/>
        <v>0</v>
      </c>
      <c r="E36" s="51"/>
      <c r="F36" s="51"/>
      <c r="G36" s="51"/>
      <c r="H36" s="51"/>
      <c r="I36" s="51"/>
      <c r="J36" s="17"/>
      <c r="K36" s="17"/>
      <c r="L36" s="191"/>
      <c r="M36" s="191"/>
      <c r="N36" s="55">
        <f t="shared" si="1"/>
        <v>0</v>
      </c>
      <c r="O36" s="121"/>
      <c r="P36" s="122">
        <f t="shared" si="2"/>
        <v>0</v>
      </c>
      <c r="U36" s="123"/>
    </row>
    <row r="37" spans="1:21">
      <c r="B37" s="118"/>
      <c r="C37" s="118"/>
      <c r="D37" s="54">
        <f t="shared" ref="D37:D39" si="6">+C37-B37</f>
        <v>0</v>
      </c>
      <c r="E37" s="51"/>
      <c r="F37" s="51"/>
      <c r="G37" s="51"/>
      <c r="H37" s="51"/>
      <c r="I37" s="51"/>
      <c r="J37" s="17"/>
      <c r="K37" s="17"/>
      <c r="L37" s="191"/>
      <c r="M37" s="191"/>
      <c r="N37" s="55">
        <f t="shared" si="1"/>
        <v>0</v>
      </c>
      <c r="O37" s="121"/>
      <c r="P37" s="122">
        <f t="shared" si="2"/>
        <v>0</v>
      </c>
    </row>
    <row r="38" spans="1:21">
      <c r="B38" s="118"/>
      <c r="C38" s="118"/>
      <c r="D38" s="54">
        <f t="shared" si="6"/>
        <v>0</v>
      </c>
      <c r="E38" s="51"/>
      <c r="F38" s="51"/>
      <c r="G38" s="51"/>
      <c r="H38" s="51"/>
      <c r="I38" s="51"/>
      <c r="J38" s="17"/>
      <c r="K38" s="17"/>
      <c r="L38" s="191"/>
      <c r="M38" s="191"/>
      <c r="N38" s="55">
        <f t="shared" si="1"/>
        <v>0</v>
      </c>
      <c r="O38" s="121"/>
      <c r="P38" s="122">
        <f t="shared" si="2"/>
        <v>0</v>
      </c>
    </row>
    <row r="39" spans="1:21">
      <c r="A39" s="17"/>
      <c r="B39" s="118"/>
      <c r="C39" s="118"/>
      <c r="D39" s="54">
        <f t="shared" si="6"/>
        <v>0</v>
      </c>
      <c r="E39" s="119"/>
      <c r="F39" s="119"/>
      <c r="G39" s="119"/>
      <c r="H39" s="119"/>
      <c r="I39" s="119"/>
      <c r="L39" s="125"/>
      <c r="M39" s="125"/>
      <c r="N39" s="55">
        <f t="shared" si="1"/>
        <v>0</v>
      </c>
      <c r="O39" s="121"/>
      <c r="P39" s="122">
        <f t="shared" si="2"/>
        <v>0</v>
      </c>
    </row>
    <row r="40" spans="1:21">
      <c r="B40" s="118"/>
      <c r="C40" s="118"/>
      <c r="D40" s="54">
        <f t="shared" si="5"/>
        <v>0</v>
      </c>
      <c r="E40" s="119"/>
      <c r="F40" s="119"/>
      <c r="G40" s="119"/>
      <c r="H40" s="119"/>
      <c r="I40" s="119"/>
      <c r="L40" s="125"/>
      <c r="M40" s="125"/>
      <c r="N40" s="55">
        <f t="shared" si="1"/>
        <v>0</v>
      </c>
      <c r="O40" s="121"/>
      <c r="P40" s="122">
        <f t="shared" si="2"/>
        <v>0</v>
      </c>
    </row>
    <row r="41" spans="1:21">
      <c r="B41" s="118"/>
      <c r="C41" s="118"/>
      <c r="D41" s="54">
        <f t="shared" si="5"/>
        <v>0</v>
      </c>
      <c r="E41" s="119"/>
      <c r="F41" s="119"/>
      <c r="G41" s="119"/>
      <c r="H41" s="119"/>
      <c r="I41" s="119"/>
      <c r="L41" s="125"/>
      <c r="M41" s="125"/>
      <c r="N41" s="55">
        <f t="shared" si="1"/>
        <v>0</v>
      </c>
      <c r="O41" s="121"/>
      <c r="P41" s="122">
        <f t="shared" si="2"/>
        <v>0</v>
      </c>
    </row>
    <row r="42" spans="1:21">
      <c r="B42" s="118"/>
      <c r="C42" s="118"/>
      <c r="D42" s="54">
        <f t="shared" si="5"/>
        <v>0</v>
      </c>
      <c r="E42" s="119"/>
      <c r="F42" s="119"/>
      <c r="G42" s="119"/>
      <c r="H42" s="119"/>
      <c r="I42" s="119"/>
      <c r="L42" s="125"/>
      <c r="M42" s="125"/>
      <c r="N42" s="55">
        <f t="shared" si="1"/>
        <v>0</v>
      </c>
      <c r="O42" s="121"/>
      <c r="P42" s="122">
        <f t="shared" si="2"/>
        <v>0</v>
      </c>
    </row>
    <row r="43" spans="1:21">
      <c r="B43" s="118"/>
      <c r="C43" s="118"/>
      <c r="D43" s="54">
        <f t="shared" si="5"/>
        <v>0</v>
      </c>
      <c r="E43" s="119"/>
      <c r="F43" s="119"/>
      <c r="G43" s="119"/>
      <c r="H43" s="119"/>
      <c r="I43" s="119"/>
      <c r="L43" s="125"/>
      <c r="M43" s="125"/>
      <c r="N43" s="55">
        <f t="shared" si="1"/>
        <v>0</v>
      </c>
      <c r="O43" s="121"/>
      <c r="P43" s="122">
        <f t="shared" si="2"/>
        <v>0</v>
      </c>
    </row>
    <row r="44" spans="1:21">
      <c r="B44" s="118"/>
      <c r="C44" s="118"/>
      <c r="D44" s="54">
        <f t="shared" si="5"/>
        <v>0</v>
      </c>
      <c r="E44" s="119"/>
      <c r="F44" s="119"/>
      <c r="G44" s="119"/>
      <c r="H44" s="119"/>
      <c r="I44" s="119"/>
      <c r="L44" s="125"/>
      <c r="M44" s="125"/>
      <c r="N44" s="55">
        <f t="shared" si="1"/>
        <v>0</v>
      </c>
      <c r="O44" s="121"/>
      <c r="P44" s="122">
        <f t="shared" si="2"/>
        <v>0</v>
      </c>
    </row>
    <row r="45" spans="1:21">
      <c r="B45" s="118"/>
      <c r="C45" s="118"/>
      <c r="D45" s="54">
        <f t="shared" si="5"/>
        <v>0</v>
      </c>
      <c r="E45" s="119"/>
      <c r="F45" s="119"/>
      <c r="G45" s="119"/>
      <c r="H45" s="119"/>
      <c r="I45" s="119"/>
      <c r="L45" s="125"/>
      <c r="M45" s="125"/>
      <c r="N45" s="55">
        <f t="shared" si="1"/>
        <v>0</v>
      </c>
      <c r="O45" s="121"/>
      <c r="P45" s="122">
        <f t="shared" si="2"/>
        <v>0</v>
      </c>
    </row>
    <row r="46" spans="1:21">
      <c r="B46" s="118"/>
      <c r="C46" s="118"/>
      <c r="D46" s="54">
        <f t="shared" si="5"/>
        <v>0</v>
      </c>
      <c r="E46" s="119"/>
      <c r="F46" s="119"/>
      <c r="G46" s="119"/>
      <c r="H46" s="119"/>
      <c r="I46" s="119"/>
      <c r="L46" s="125"/>
      <c r="M46" s="125"/>
      <c r="N46" s="55">
        <f t="shared" si="1"/>
        <v>0</v>
      </c>
      <c r="O46" s="121"/>
      <c r="P46" s="122">
        <f t="shared" si="2"/>
        <v>0</v>
      </c>
    </row>
    <row r="47" spans="1:21">
      <c r="B47" s="118"/>
      <c r="C47" s="118"/>
      <c r="D47" s="54">
        <f t="shared" si="5"/>
        <v>0</v>
      </c>
      <c r="E47" s="119"/>
      <c r="F47" s="119"/>
      <c r="G47" s="119"/>
      <c r="H47" s="119"/>
      <c r="I47" s="119"/>
      <c r="L47" s="125"/>
      <c r="M47" s="125"/>
      <c r="N47" s="55">
        <f t="shared" si="1"/>
        <v>0</v>
      </c>
      <c r="O47" s="121"/>
      <c r="P47" s="122">
        <f t="shared" si="2"/>
        <v>0</v>
      </c>
    </row>
    <row r="48" spans="1:21">
      <c r="B48" s="118"/>
      <c r="C48" s="118"/>
      <c r="D48" s="54">
        <f t="shared" si="5"/>
        <v>0</v>
      </c>
      <c r="E48" s="119"/>
      <c r="F48" s="119"/>
      <c r="G48" s="119"/>
      <c r="H48" s="119"/>
      <c r="I48" s="119"/>
      <c r="L48" s="125"/>
      <c r="M48" s="125"/>
      <c r="N48" s="55">
        <f t="shared" si="1"/>
        <v>0</v>
      </c>
      <c r="O48" s="121"/>
      <c r="P48" s="122">
        <f t="shared" si="2"/>
        <v>0</v>
      </c>
    </row>
    <row r="49" spans="2:16">
      <c r="B49" s="118"/>
      <c r="C49" s="118"/>
      <c r="D49" s="54">
        <f t="shared" si="5"/>
        <v>0</v>
      </c>
      <c r="E49" s="119"/>
      <c r="F49" s="119"/>
      <c r="G49" s="119"/>
      <c r="H49" s="119"/>
      <c r="I49" s="119"/>
      <c r="L49" s="125"/>
      <c r="M49" s="125"/>
      <c r="N49" s="55">
        <f t="shared" si="1"/>
        <v>0</v>
      </c>
      <c r="O49" s="121"/>
      <c r="P49" s="122">
        <f t="shared" si="2"/>
        <v>0</v>
      </c>
    </row>
    <row r="50" spans="2:16">
      <c r="B50" s="118"/>
      <c r="C50" s="118"/>
      <c r="D50" s="54">
        <f t="shared" si="5"/>
        <v>0</v>
      </c>
      <c r="E50" s="119"/>
      <c r="F50" s="119"/>
      <c r="G50" s="119"/>
      <c r="H50" s="119"/>
      <c r="I50" s="119"/>
      <c r="L50" s="125"/>
      <c r="M50" s="125"/>
      <c r="N50" s="55">
        <f t="shared" si="1"/>
        <v>0</v>
      </c>
      <c r="O50" s="121"/>
      <c r="P50" s="122">
        <f t="shared" si="2"/>
        <v>0</v>
      </c>
    </row>
    <row r="51" spans="2:16">
      <c r="B51" s="118"/>
      <c r="C51" s="118"/>
      <c r="D51" s="54">
        <f t="shared" si="5"/>
        <v>0</v>
      </c>
      <c r="E51" s="119"/>
      <c r="F51" s="119"/>
      <c r="G51" s="119"/>
      <c r="H51" s="119"/>
      <c r="I51" s="119"/>
      <c r="L51" s="125"/>
      <c r="M51" s="125"/>
      <c r="N51" s="55">
        <f t="shared" si="1"/>
        <v>0</v>
      </c>
      <c r="O51" s="121"/>
      <c r="P51" s="122">
        <f t="shared" si="2"/>
        <v>0</v>
      </c>
    </row>
    <row r="52" spans="2:16">
      <c r="B52" s="118"/>
      <c r="C52" s="118"/>
      <c r="D52" s="54">
        <f t="shared" si="5"/>
        <v>0</v>
      </c>
      <c r="E52" s="119"/>
      <c r="F52" s="119"/>
      <c r="G52" s="119"/>
      <c r="H52" s="119"/>
      <c r="I52" s="119"/>
      <c r="L52" s="125"/>
      <c r="M52" s="125"/>
      <c r="N52" s="55">
        <f t="shared" si="1"/>
        <v>0</v>
      </c>
      <c r="O52" s="121"/>
      <c r="P52" s="122">
        <f t="shared" si="2"/>
        <v>0</v>
      </c>
    </row>
    <row r="53" spans="2:16">
      <c r="B53" s="118"/>
      <c r="C53" s="118"/>
      <c r="D53" s="54">
        <f t="shared" si="5"/>
        <v>0</v>
      </c>
      <c r="E53" s="119"/>
      <c r="F53" s="119"/>
      <c r="G53" s="119"/>
      <c r="H53" s="119"/>
      <c r="I53" s="119"/>
      <c r="L53" s="125"/>
      <c r="M53" s="125"/>
      <c r="N53" s="55">
        <f t="shared" si="1"/>
        <v>0</v>
      </c>
      <c r="O53" s="121"/>
      <c r="P53" s="122">
        <f t="shared" si="2"/>
        <v>0</v>
      </c>
    </row>
    <row r="54" spans="2:16">
      <c r="B54" s="118"/>
      <c r="C54" s="118"/>
      <c r="D54" s="54">
        <f t="shared" si="5"/>
        <v>0</v>
      </c>
      <c r="E54" s="119"/>
      <c r="F54" s="119"/>
      <c r="G54" s="119"/>
      <c r="H54" s="119"/>
      <c r="I54" s="119"/>
      <c r="L54" s="125"/>
      <c r="M54" s="125"/>
      <c r="N54" s="55">
        <f t="shared" si="1"/>
        <v>0</v>
      </c>
      <c r="O54" s="121"/>
      <c r="P54" s="122">
        <f t="shared" si="2"/>
        <v>0</v>
      </c>
    </row>
    <row r="55" spans="2:16">
      <c r="B55" s="118"/>
      <c r="C55" s="118"/>
      <c r="D55" s="54">
        <f t="shared" si="5"/>
        <v>0</v>
      </c>
      <c r="E55" s="119"/>
      <c r="F55" s="119"/>
      <c r="G55" s="119"/>
      <c r="H55" s="119"/>
      <c r="I55" s="119"/>
      <c r="L55" s="125"/>
      <c r="M55" s="125"/>
      <c r="N55" s="55">
        <f t="shared" si="1"/>
        <v>0</v>
      </c>
      <c r="O55" s="121"/>
      <c r="P55" s="122">
        <f t="shared" si="2"/>
        <v>0</v>
      </c>
    </row>
    <row r="56" spans="2:16">
      <c r="B56" s="118"/>
      <c r="C56" s="118"/>
      <c r="D56" s="54">
        <f t="shared" si="5"/>
        <v>0</v>
      </c>
      <c r="E56" s="119"/>
      <c r="F56" s="119"/>
      <c r="G56" s="119"/>
      <c r="H56" s="119"/>
      <c r="I56" s="119"/>
      <c r="L56" s="125"/>
      <c r="M56" s="125"/>
      <c r="N56" s="55">
        <f t="shared" si="1"/>
        <v>0</v>
      </c>
      <c r="O56" s="121"/>
      <c r="P56" s="122">
        <f t="shared" si="2"/>
        <v>0</v>
      </c>
    </row>
    <row r="57" spans="2:16">
      <c r="B57" s="118"/>
      <c r="C57" s="118"/>
      <c r="D57" s="54">
        <f t="shared" si="5"/>
        <v>0</v>
      </c>
      <c r="E57" s="119"/>
      <c r="F57" s="119"/>
      <c r="G57" s="119"/>
      <c r="H57" s="119"/>
      <c r="I57" s="119"/>
      <c r="L57" s="125"/>
      <c r="M57" s="125"/>
      <c r="N57" s="55">
        <f t="shared" si="1"/>
        <v>0</v>
      </c>
      <c r="O57" s="121"/>
      <c r="P57" s="122">
        <f t="shared" si="2"/>
        <v>0</v>
      </c>
    </row>
  </sheetData>
  <sheetProtection selectLockedCells="1"/>
  <mergeCells count="16">
    <mergeCell ref="A10:D10"/>
    <mergeCell ref="E10:O10"/>
    <mergeCell ref="P10:R10"/>
    <mergeCell ref="A2:B2"/>
    <mergeCell ref="A3:B3"/>
    <mergeCell ref="C3:I3"/>
    <mergeCell ref="A4:B4"/>
    <mergeCell ref="C4:F4"/>
    <mergeCell ref="P4:P5"/>
    <mergeCell ref="A5:B5"/>
    <mergeCell ref="C5:F5"/>
    <mergeCell ref="A6:B6"/>
    <mergeCell ref="C6:F6"/>
    <mergeCell ref="A8:D8"/>
    <mergeCell ref="E8:O8"/>
    <mergeCell ref="P8:R8"/>
  </mergeCells>
  <conditionalFormatting sqref="P6 P7:R7 P8">
    <cfRule type="cellIs" dxfId="1" priority="2" operator="equal">
      <formula>"Must Net to Zero"</formula>
    </cfRule>
  </conditionalFormatting>
  <conditionalFormatting sqref="P10:P12">
    <cfRule type="cellIs" dxfId="0" priority="1" operator="equal">
      <formula>"Must Net to Zero"</formula>
    </cfRule>
  </conditionalFormatting>
  <printOptions horizontalCentered="1"/>
  <pageMargins left="0.45" right="0.45" top="0.75" bottom="0.75" header="0.3" footer="0.3"/>
  <pageSetup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4D228B5E-1C50-4C0F-A409-B30B4D0FB5CA}">
          <x14:formula1>
            <xm:f>Lists!$C$2:$C$4</xm:f>
          </x14:formula1>
          <xm:sqref>K13:K35 K40:K57</xm:sqref>
        </x14:dataValidation>
        <x14:dataValidation type="list" allowBlank="1" showInputMessage="1" showErrorMessage="1" xr:uid="{2AE4FFCF-ADD2-423D-B860-0E7D8BC68B31}">
          <x14:formula1>
            <xm:f>Lists!$A$2:$A$3</xm:f>
          </x14:formula1>
          <xm:sqref>J13:J35 J40:J57</xm:sqref>
        </x14:dataValidation>
        <x14:dataValidation type="list" allowBlank="1" showInputMessage="1" showErrorMessage="1" xr:uid="{6077A344-6246-4955-B6F1-83AAB1814F45}">
          <x14:formula1>
            <xm:f>Lists!$G$2:$G$3</xm:f>
          </x14:formula1>
          <xm:sqref>O13:O57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5693-E483-49CB-9402-C2991EB96392}">
  <dimension ref="B2:B49"/>
  <sheetViews>
    <sheetView workbookViewId="0">
      <selection activeCell="B50" sqref="B50"/>
    </sheetView>
  </sheetViews>
  <sheetFormatPr defaultRowHeight="15"/>
  <cols>
    <col min="1" max="1" width="3" customWidth="1"/>
    <col min="2" max="2" width="119.28515625" bestFit="1" customWidth="1"/>
  </cols>
  <sheetData>
    <row r="2" spans="2:2">
      <c r="B2" s="128" t="s">
        <v>138</v>
      </c>
    </row>
    <row r="3" spans="2:2">
      <c r="B3" s="128" t="s">
        <v>139</v>
      </c>
    </row>
    <row r="4" spans="2:2">
      <c r="B4" s="128" t="s">
        <v>140</v>
      </c>
    </row>
    <row r="5" spans="2:2">
      <c r="B5" s="128" t="s">
        <v>141</v>
      </c>
    </row>
    <row r="6" spans="2:2">
      <c r="B6" s="128" t="s">
        <v>142</v>
      </c>
    </row>
    <row r="7" spans="2:2">
      <c r="B7" s="129" t="s">
        <v>143</v>
      </c>
    </row>
    <row r="8" spans="2:2">
      <c r="B8" s="130" t="s">
        <v>144</v>
      </c>
    </row>
    <row r="9" spans="2:2">
      <c r="B9" s="129" t="s">
        <v>145</v>
      </c>
    </row>
    <row r="10" spans="2:2">
      <c r="B10" s="129" t="s">
        <v>146</v>
      </c>
    </row>
    <row r="11" spans="2:2">
      <c r="B11" s="131" t="s">
        <v>147</v>
      </c>
    </row>
    <row r="12" spans="2:2">
      <c r="B12" s="132" t="s">
        <v>148</v>
      </c>
    </row>
    <row r="13" spans="2:2">
      <c r="B13" s="132" t="s">
        <v>149</v>
      </c>
    </row>
    <row r="14" spans="2:2">
      <c r="B14" s="132" t="s">
        <v>150</v>
      </c>
    </row>
    <row r="15" spans="2:2">
      <c r="B15" s="132" t="s">
        <v>151</v>
      </c>
    </row>
    <row r="16" spans="2:2">
      <c r="B16" s="133" t="s">
        <v>152</v>
      </c>
    </row>
    <row r="17" spans="2:2">
      <c r="B17" s="134" t="s">
        <v>153</v>
      </c>
    </row>
    <row r="18" spans="2:2">
      <c r="B18" s="132" t="s">
        <v>154</v>
      </c>
    </row>
    <row r="19" spans="2:2">
      <c r="B19" s="132" t="s">
        <v>155</v>
      </c>
    </row>
    <row r="20" spans="2:2">
      <c r="B20" s="132" t="s">
        <v>156</v>
      </c>
    </row>
    <row r="21" spans="2:2">
      <c r="B21" s="132" t="s">
        <v>157</v>
      </c>
    </row>
    <row r="22" spans="2:2">
      <c r="B22" s="132" t="s">
        <v>158</v>
      </c>
    </row>
    <row r="23" spans="2:2">
      <c r="B23" s="132" t="s">
        <v>159</v>
      </c>
    </row>
    <row r="24" spans="2:2">
      <c r="B24" s="135" t="s">
        <v>160</v>
      </c>
    </row>
    <row r="25" spans="2:2">
      <c r="B25" s="135" t="s">
        <v>161</v>
      </c>
    </row>
    <row r="26" spans="2:2">
      <c r="B26" s="132" t="s">
        <v>162</v>
      </c>
    </row>
    <row r="27" spans="2:2">
      <c r="B27" s="132" t="s">
        <v>163</v>
      </c>
    </row>
    <row r="28" spans="2:2">
      <c r="B28" s="132" t="s">
        <v>164</v>
      </c>
    </row>
    <row r="29" spans="2:2">
      <c r="B29" s="132" t="s">
        <v>165</v>
      </c>
    </row>
    <row r="30" spans="2:2">
      <c r="B30" s="132" t="s">
        <v>166</v>
      </c>
    </row>
    <row r="31" spans="2:2">
      <c r="B31" s="132" t="s">
        <v>167</v>
      </c>
    </row>
    <row r="32" spans="2:2">
      <c r="B32" s="136" t="s">
        <v>168</v>
      </c>
    </row>
    <row r="33" spans="2:2">
      <c r="B33" s="132" t="s">
        <v>169</v>
      </c>
    </row>
    <row r="34" spans="2:2">
      <c r="B34" s="132" t="s">
        <v>170</v>
      </c>
    </row>
    <row r="35" spans="2:2">
      <c r="B35" s="132" t="s">
        <v>171</v>
      </c>
    </row>
    <row r="36" spans="2:2">
      <c r="B36" s="132" t="s">
        <v>172</v>
      </c>
    </row>
    <row r="37" spans="2:2">
      <c r="B37" s="132" t="s">
        <v>173</v>
      </c>
    </row>
    <row r="38" spans="2:2">
      <c r="B38" s="132" t="s">
        <v>174</v>
      </c>
    </row>
    <row r="39" spans="2:2">
      <c r="B39" s="135" t="s">
        <v>129</v>
      </c>
    </row>
    <row r="40" spans="2:2">
      <c r="B40" s="137" t="s">
        <v>175</v>
      </c>
    </row>
    <row r="41" spans="2:2">
      <c r="B41" s="138" t="s">
        <v>176</v>
      </c>
    </row>
    <row r="42" spans="2:2">
      <c r="B42" s="138" t="s">
        <v>177</v>
      </c>
    </row>
    <row r="43" spans="2:2">
      <c r="B43" s="138" t="s">
        <v>178</v>
      </c>
    </row>
    <row r="44" spans="2:2">
      <c r="B44" s="138" t="s">
        <v>179</v>
      </c>
    </row>
    <row r="45" spans="2:2">
      <c r="B45" s="128" t="s">
        <v>180</v>
      </c>
    </row>
    <row r="46" spans="2:2">
      <c r="B46" s="129" t="s">
        <v>181</v>
      </c>
    </row>
    <row r="47" spans="2:2">
      <c r="B47" s="137" t="s">
        <v>182</v>
      </c>
    </row>
    <row r="48" spans="2:2">
      <c r="B48" s="137" t="s">
        <v>183</v>
      </c>
    </row>
    <row r="49" spans="2:2">
      <c r="B49" s="129" t="s">
        <v>184</v>
      </c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CB05-A828-48A8-BD06-852E28AE52D8}">
  <dimension ref="B2:B9"/>
  <sheetViews>
    <sheetView workbookViewId="0">
      <selection activeCell="B13" sqref="B13"/>
    </sheetView>
  </sheetViews>
  <sheetFormatPr defaultRowHeight="15"/>
  <cols>
    <col min="1" max="1" width="2.42578125" customWidth="1"/>
    <col min="2" max="2" width="44.5703125" bestFit="1" customWidth="1"/>
  </cols>
  <sheetData>
    <row r="2" spans="2:2" ht="15.75" thickBot="1">
      <c r="B2" s="5" t="s">
        <v>185</v>
      </c>
    </row>
    <row r="3" spans="2:2">
      <c r="B3" t="s">
        <v>186</v>
      </c>
    </row>
    <row r="4" spans="2:2">
      <c r="B4" t="s">
        <v>187</v>
      </c>
    </row>
    <row r="5" spans="2:2">
      <c r="B5" t="s">
        <v>72</v>
      </c>
    </row>
    <row r="6" spans="2:2">
      <c r="B6" t="s">
        <v>188</v>
      </c>
    </row>
    <row r="7" spans="2:2">
      <c r="B7" t="s">
        <v>189</v>
      </c>
    </row>
    <row r="8" spans="2:2">
      <c r="B8" t="s">
        <v>190</v>
      </c>
    </row>
    <row r="9" spans="2:2">
      <c r="B9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3405-525A-488C-8223-97D869924D5B}">
  <dimension ref="A1:G10"/>
  <sheetViews>
    <sheetView workbookViewId="0">
      <pane ySplit="1" topLeftCell="A2" activePane="bottomLeft" state="frozen"/>
      <selection activeCell="H15" sqref="H15"/>
      <selection pane="bottomLeft" activeCell="G1" sqref="G1:G1048576"/>
    </sheetView>
  </sheetViews>
  <sheetFormatPr defaultRowHeight="15"/>
  <cols>
    <col min="1" max="1" width="12.7109375" bestFit="1" customWidth="1"/>
    <col min="2" max="2" width="1.7109375" customWidth="1"/>
    <col min="3" max="3" width="15" bestFit="1" customWidth="1"/>
    <col min="4" max="4" width="1.7109375" customWidth="1"/>
    <col min="5" max="5" width="20.7109375" bestFit="1" customWidth="1"/>
    <col min="6" max="6" width="1.7109375" customWidth="1"/>
  </cols>
  <sheetData>
    <row r="1" spans="1:7" ht="15.75" thickBot="1">
      <c r="A1" s="5" t="s">
        <v>192</v>
      </c>
      <c r="B1" s="5"/>
      <c r="C1" s="5" t="s">
        <v>48</v>
      </c>
      <c r="D1" s="5"/>
      <c r="E1" s="5" t="s">
        <v>193</v>
      </c>
      <c r="F1" s="5"/>
      <c r="G1" s="5" t="s">
        <v>194</v>
      </c>
    </row>
    <row r="2" spans="1:7">
      <c r="A2" t="s">
        <v>12</v>
      </c>
      <c r="C2" t="s">
        <v>13</v>
      </c>
      <c r="E2" t="s">
        <v>13</v>
      </c>
      <c r="G2" s="3" t="s">
        <v>131</v>
      </c>
    </row>
    <row r="3" spans="1:7">
      <c r="A3" t="s">
        <v>16</v>
      </c>
      <c r="C3" t="s">
        <v>17</v>
      </c>
      <c r="E3" t="s">
        <v>195</v>
      </c>
      <c r="G3" s="3" t="s">
        <v>135</v>
      </c>
    </row>
    <row r="4" spans="1:7">
      <c r="C4" t="s">
        <v>22</v>
      </c>
      <c r="E4" t="s">
        <v>196</v>
      </c>
    </row>
    <row r="5" spans="1:7">
      <c r="E5" t="s">
        <v>197</v>
      </c>
    </row>
    <row r="6" spans="1:7">
      <c r="E6" t="s">
        <v>198</v>
      </c>
    </row>
    <row r="7" spans="1:7">
      <c r="E7" t="s">
        <v>199</v>
      </c>
    </row>
    <row r="8" spans="1:7">
      <c r="E8" t="s">
        <v>200</v>
      </c>
    </row>
    <row r="9" spans="1:7">
      <c r="E9" t="s">
        <v>201</v>
      </c>
    </row>
    <row r="10" spans="1:7">
      <c r="E10" t="s">
        <v>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24FE98A5794489482F1EED8BB33FE" ma:contentTypeVersion="17" ma:contentTypeDescription="Create a new document." ma:contentTypeScope="" ma:versionID="1fb0b605c69edca044d6b3ae1d47f469">
  <xsd:schema xmlns:xsd="http://www.w3.org/2001/XMLSchema" xmlns:xs="http://www.w3.org/2001/XMLSchema" xmlns:p="http://schemas.microsoft.com/office/2006/metadata/properties" xmlns:ns2="e15b9e73-c977-4054-98ab-a31a3fb0ba9e" xmlns:ns3="8bbe2326-318d-4a6a-b4f2-fe4330988081" targetNamespace="http://schemas.microsoft.com/office/2006/metadata/properties" ma:root="true" ma:fieldsID="885e937deb4151840746d77ad60cdfba" ns2:_="" ns3:_="">
    <xsd:import namespace="e15b9e73-c977-4054-98ab-a31a3fb0ba9e"/>
    <xsd:import namespace="8bbe2326-318d-4a6a-b4f2-fe43309880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b9e73-c977-4054-98ab-a31a3fb0b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2326-318d-4a6a-b4f2-fe43309880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4eed02-18ea-4b50-ab8c-d324e9bdf24e}" ma:internalName="TaxCatchAll" ma:showField="CatchAllData" ma:web="8bbe2326-318d-4a6a-b4f2-fe43309880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be2326-318d-4a6a-b4f2-fe4330988081" xsi:nil="true"/>
    <lcf76f155ced4ddcb4097134ff3c332f xmlns="e15b9e73-c977-4054-98ab-a31a3fb0ba9e">
      <Terms xmlns="http://schemas.microsoft.com/office/infopath/2007/PartnerControls"/>
    </lcf76f155ced4ddcb4097134ff3c332f>
    <SharedWithUsers xmlns="8bbe2326-318d-4a6a-b4f2-fe4330988081">
      <UserInfo>
        <DisplayName>Debbie Chavez</DisplayName>
        <AccountId>116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8128AA-86DC-47E7-925B-E5FA589A5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63361-BBA0-4ECC-97D8-07BDB98DE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b9e73-c977-4054-98ab-a31a3fb0ba9e"/>
    <ds:schemaRef ds:uri="8bbe2326-318d-4a6a-b4f2-fe43309880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282BB4-BABF-4C65-92E1-09FADB9DBA3E}">
  <ds:schemaRefs>
    <ds:schemaRef ds:uri="http://schemas.microsoft.com/office/2006/metadata/properties"/>
    <ds:schemaRef ds:uri="http://schemas.microsoft.com/office/infopath/2007/PartnerControls"/>
    <ds:schemaRef ds:uri="8bbe2326-318d-4a6a-b4f2-fe4330988081"/>
    <ds:schemaRef ds:uri="e15b9e73-c977-4054-98ab-a31a3fb0ba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PBA</vt:lpstr>
      <vt:lpstr>PBA Examples</vt:lpstr>
      <vt:lpstr>PBA Ex Archive</vt:lpstr>
      <vt:lpstr>Guidelines</vt:lpstr>
      <vt:lpstr>List</vt:lpstr>
      <vt:lpstr>Lists</vt:lpstr>
      <vt:lpstr>PBA!Print_Area</vt:lpstr>
      <vt:lpstr>'PBA Ex Archive'!Print_Area</vt:lpstr>
      <vt:lpstr>'PBA Examples'!Print_Area</vt:lpstr>
    </vt:vector>
  </TitlesOfParts>
  <Manager/>
  <Company>Cal Poly Pomona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Lee</dc:creator>
  <cp:keywords/>
  <dc:description/>
  <cp:lastModifiedBy>Debbie Chavez</cp:lastModifiedBy>
  <cp:revision/>
  <dcterms:created xsi:type="dcterms:W3CDTF">2024-04-30T18:26:06Z</dcterms:created>
  <dcterms:modified xsi:type="dcterms:W3CDTF">2024-10-22T18:51:43Z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0x010100FEF24FE98A5794489482F1EED8BB33FE</vt:lpwstr>
  </property>
  <property fmtid="{D5CDD505-2E9C-101B-9397-08002B2CF9AE}" pid="3" name="MediaServiceImageTags">
    <vt:lpwstr/>
  </property>
</Properties>
</file>